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agajr.soccer\Desktop\"/>
    </mc:Choice>
  </mc:AlternateContent>
  <xr:revisionPtr revIDLastSave="0" documentId="13_ncr:1_{A8E0978D-1057-4CD0-86E9-6E4D8AEAECC5}" xr6:coauthVersionLast="47" xr6:coauthVersionMax="47" xr10:uidLastSave="{00000000-0000-0000-0000-000000000000}"/>
  <bookViews>
    <workbookView xWindow="2200" yWindow="150" windowWidth="12830" windowHeight="9930" tabRatio="638" firstSheet="2" activeTab="4" xr2:uid="{00000000-000D-0000-FFFF-FFFF00000000}"/>
  </bookViews>
  <sheets>
    <sheet name="参加チーム" sheetId="4" r:id="rId1"/>
    <sheet name="予選リーグ(1日目)" sheetId="5" r:id="rId2"/>
    <sheet name="決勝リーグ・順位決定戦" sheetId="7" r:id="rId3"/>
    <sheet name="１日目日程表 " sheetId="8" r:id="rId4"/>
    <sheet name="２日目日程表" sheetId="12" r:id="rId5"/>
    <sheet name="記録用紙 (予備)" sheetId="11" state="hidden" r:id="rId6"/>
  </sheets>
  <definedNames>
    <definedName name="Excel_BuiltIn_Print_Area_1">#REF!</definedName>
    <definedName name="Excel_BuiltIn_Print_Area_6" localSheetId="1">#REF!</definedName>
    <definedName name="Excel_BuiltIn_Print_Area_6">#REF!</definedName>
    <definedName name="Excel_BuiltIn_Print_Area_7" localSheetId="1">#REF!</definedName>
    <definedName name="Excel_BuiltIn_Print_Area_7">#REF!</definedName>
    <definedName name="_xlnm.Print_Area" localSheetId="3">'１日目日程表 '!$A$1:$Z$31</definedName>
    <definedName name="_xlnm.Print_Area" localSheetId="4">'２日目日程表'!$A$1:$AD$31</definedName>
    <definedName name="_xlnm.Print_Area" localSheetId="0">参加チーム!$A$1:$E$15</definedName>
    <definedName name="_xlnm.Print_Area" localSheetId="1">'予選リーグ(1日目)'!$A$1:$BO$37</definedName>
    <definedName name="あ">#REF!</definedName>
    <definedName name="改定">#REF!</definedName>
    <definedName name="改定1">#REF!</definedName>
  </definedNames>
  <calcPr calcId="191029"/>
</workbook>
</file>

<file path=xl/calcChain.xml><?xml version="1.0" encoding="utf-8"?>
<calcChain xmlns="http://schemas.openxmlformats.org/spreadsheetml/2006/main">
  <c r="BC36" i="5" l="1"/>
  <c r="L25" i="7"/>
  <c r="BG20" i="5"/>
  <c r="BC26" i="5"/>
  <c r="AH14" i="5"/>
  <c r="AH10" i="5"/>
  <c r="CE11" i="5"/>
  <c r="CE13" i="5"/>
  <c r="CE15" i="5"/>
  <c r="AH12" i="5" s="1"/>
  <c r="AS10" i="5"/>
  <c r="BA10" i="5"/>
  <c r="B23" i="12"/>
  <c r="B21" i="12"/>
  <c r="B19" i="12"/>
  <c r="B17" i="12"/>
  <c r="B15" i="12"/>
  <c r="B11" i="12"/>
  <c r="P17" i="8"/>
  <c r="BA20" i="5"/>
  <c r="BK32" i="5"/>
  <c r="BI32" i="5"/>
  <c r="BI30" i="5"/>
  <c r="BK26" i="5"/>
  <c r="BK24" i="5"/>
  <c r="BI24" i="5"/>
  <c r="BI22" i="5"/>
  <c r="BK22" i="5"/>
  <c r="BI10" i="5"/>
  <c r="BK30" i="5"/>
  <c r="BK20" i="5"/>
  <c r="BI20" i="5"/>
  <c r="BK10" i="5"/>
  <c r="CC11" i="5"/>
  <c r="CA11" i="5"/>
  <c r="BZ11" i="5"/>
  <c r="BX11" i="5"/>
  <c r="BW11" i="5"/>
  <c r="BU11" i="5"/>
  <c r="BT11" i="5"/>
  <c r="BR11" i="5"/>
  <c r="CA25" i="5"/>
  <c r="BX21" i="5"/>
  <c r="BW21" i="5"/>
  <c r="BU21" i="5"/>
  <c r="BT21" i="5"/>
  <c r="BR21" i="5"/>
  <c r="BR25" i="5"/>
  <c r="BT25" i="5"/>
  <c r="BX23" i="5"/>
  <c r="BW23" i="5"/>
  <c r="BT23" i="5"/>
  <c r="BU23" i="5"/>
  <c r="BZ21" i="5"/>
  <c r="BZ23" i="5"/>
  <c r="AQ13" i="5"/>
  <c r="BK12" i="5" s="1"/>
  <c r="AO13" i="5"/>
  <c r="BI12" i="5" s="1"/>
  <c r="AT15" i="5"/>
  <c r="AY10" i="5"/>
  <c r="AO9" i="5"/>
  <c r="N10" i="12"/>
  <c r="N9" i="12"/>
  <c r="N20" i="12"/>
  <c r="N19" i="12"/>
  <c r="N18" i="12"/>
  <c r="N17" i="12"/>
  <c r="N16" i="12"/>
  <c r="N15" i="12"/>
  <c r="R11" i="12"/>
  <c r="R13" i="12" s="1"/>
  <c r="R15" i="12" s="1"/>
  <c r="R17" i="12" s="1"/>
  <c r="R19" i="12" s="1"/>
  <c r="R21" i="12" s="1"/>
  <c r="R23" i="12" s="1"/>
  <c r="R25" i="12" s="1"/>
  <c r="N14" i="12"/>
  <c r="N13" i="12"/>
  <c r="N12" i="12"/>
  <c r="N11" i="12"/>
  <c r="B15" i="8"/>
  <c r="B17" i="8" s="1"/>
  <c r="B19" i="8" s="1"/>
  <c r="B21" i="8" s="1"/>
  <c r="B23" i="8" s="1"/>
  <c r="B25" i="8" s="1"/>
  <c r="B27" i="8" s="1"/>
  <c r="B11" i="8"/>
  <c r="Z21" i="8"/>
  <c r="L22" i="8"/>
  <c r="L19" i="8"/>
  <c r="L11" i="8"/>
  <c r="P13" i="8"/>
  <c r="P15" i="8" s="1"/>
  <c r="P19" i="8" s="1"/>
  <c r="P21" i="8" s="1"/>
  <c r="P23" i="8" s="1"/>
  <c r="P25" i="8" s="1"/>
  <c r="P27" i="8" s="1"/>
  <c r="P11" i="8"/>
  <c r="L21" i="8"/>
  <c r="CC37" i="5"/>
  <c r="CA37" i="5"/>
  <c r="BT37" i="5"/>
  <c r="BR37" i="5"/>
  <c r="CC35" i="5"/>
  <c r="CA35" i="5"/>
  <c r="BZ35" i="5"/>
  <c r="BX35" i="5"/>
  <c r="BT35" i="5"/>
  <c r="BR35" i="5"/>
  <c r="CC33" i="5"/>
  <c r="CA33" i="5"/>
  <c r="BZ33" i="5"/>
  <c r="BX33" i="5"/>
  <c r="BW33" i="5"/>
  <c r="BU33" i="5"/>
  <c r="BT33" i="5"/>
  <c r="BR33" i="5"/>
  <c r="CC31" i="5"/>
  <c r="CA31" i="5"/>
  <c r="BZ31" i="5"/>
  <c r="BX31" i="5"/>
  <c r="BW31" i="5"/>
  <c r="BU31" i="5"/>
  <c r="BT31" i="5"/>
  <c r="BR31" i="5"/>
  <c r="CC27" i="5"/>
  <c r="CA27" i="5"/>
  <c r="BT27" i="5"/>
  <c r="BR27" i="5"/>
  <c r="CC25" i="5"/>
  <c r="BZ25" i="5"/>
  <c r="BX25" i="5"/>
  <c r="CC23" i="5"/>
  <c r="CA23" i="5"/>
  <c r="BR23" i="5"/>
  <c r="CC21" i="5"/>
  <c r="CA21" i="5"/>
  <c r="BZ37" i="5"/>
  <c r="BX37" i="5"/>
  <c r="BW37" i="5"/>
  <c r="BU37" i="5"/>
  <c r="BK36" i="5"/>
  <c r="BI36" i="5"/>
  <c r="AS36" i="5"/>
  <c r="AP36" i="5"/>
  <c r="BW35" i="5"/>
  <c r="AS34" i="5"/>
  <c r="AP34" i="5"/>
  <c r="AY34" i="5"/>
  <c r="BA34" i="5" s="1"/>
  <c r="AY32" i="5"/>
  <c r="AV32" i="5"/>
  <c r="AY30" i="5"/>
  <c r="AV30" i="5"/>
  <c r="AS30" i="5"/>
  <c r="BZ27" i="5"/>
  <c r="BX27" i="5"/>
  <c r="BW27" i="5"/>
  <c r="BU27" i="5"/>
  <c r="BI26" i="5"/>
  <c r="BW25" i="5"/>
  <c r="BU25" i="5"/>
  <c r="AP24" i="5"/>
  <c r="AY24" i="5"/>
  <c r="AP22" i="5"/>
  <c r="AY22" i="5"/>
  <c r="AV22" i="5"/>
  <c r="AY20" i="5"/>
  <c r="AV20" i="5"/>
  <c r="AS20" i="5"/>
  <c r="AQ15" i="5"/>
  <c r="AO15" i="5"/>
  <c r="AR15" i="5"/>
  <c r="BC22" i="5" l="1"/>
  <c r="BA22" i="5"/>
  <c r="BM22" i="5"/>
  <c r="BA30" i="5"/>
  <c r="CE31" i="5" s="1"/>
  <c r="BC30" i="5"/>
  <c r="BI14" i="5"/>
  <c r="BK14" i="5"/>
  <c r="BC34" i="5"/>
  <c r="BI34" i="5"/>
  <c r="BK34" i="5"/>
  <c r="BM30" i="5"/>
  <c r="BM32" i="5"/>
  <c r="BM20" i="5"/>
  <c r="BC20" i="5"/>
  <c r="BM26" i="5"/>
  <c r="BG22" i="5"/>
  <c r="BM24" i="5"/>
  <c r="BM36" i="5"/>
  <c r="BG34" i="5"/>
  <c r="BM10" i="5"/>
  <c r="AV36" i="5"/>
  <c r="BA36" i="5" s="1"/>
  <c r="AV26" i="5"/>
  <c r="BA26" i="5" s="1"/>
  <c r="CE27" i="5" s="1"/>
  <c r="AP26" i="5"/>
  <c r="AS26" i="5"/>
  <c r="AS24" i="5"/>
  <c r="BU35" i="5"/>
  <c r="AP32" i="5"/>
  <c r="BG32" i="5" s="1"/>
  <c r="BA24" i="5" l="1"/>
  <c r="CE25" i="5" s="1"/>
  <c r="BC32" i="5"/>
  <c r="BA32" i="5"/>
  <c r="CE33" i="5" s="1"/>
  <c r="BG36" i="5"/>
  <c r="BM34" i="5"/>
  <c r="CE35" i="5" s="1"/>
  <c r="BG26" i="5"/>
  <c r="BG24" i="5"/>
  <c r="CE23" i="5"/>
  <c r="CE37" i="5"/>
  <c r="CE21" i="5"/>
  <c r="B25" i="12"/>
  <c r="BR13" i="5"/>
  <c r="BT13" i="5"/>
  <c r="BU13" i="5"/>
  <c r="BW13" i="5"/>
  <c r="BX13" i="5"/>
  <c r="BZ13" i="5"/>
  <c r="CA13" i="5"/>
  <c r="CC13" i="5"/>
  <c r="BR15" i="5"/>
  <c r="BT15" i="5"/>
  <c r="BU15" i="5"/>
  <c r="BW15" i="5"/>
  <c r="BX15" i="5"/>
  <c r="BZ15" i="5"/>
  <c r="CA15" i="5"/>
  <c r="CC15" i="5"/>
  <c r="AV10" i="5"/>
  <c r="AX29" i="5"/>
  <c r="AU29" i="5"/>
  <c r="AR29" i="5"/>
  <c r="AO29" i="5"/>
  <c r="AX19" i="5"/>
  <c r="AU19" i="5"/>
  <c r="AR19" i="5"/>
  <c r="AO19" i="5"/>
  <c r="AY12" i="5"/>
  <c r="AY14" i="5"/>
  <c r="AS14" i="5"/>
  <c r="AP14" i="5"/>
  <c r="AX9" i="5"/>
  <c r="AH20" i="5" l="1"/>
  <c r="BC10" i="5"/>
  <c r="AH34" i="5"/>
  <c r="AH36" i="5"/>
  <c r="AH32" i="5"/>
  <c r="AH30" i="5"/>
  <c r="BG14" i="5"/>
  <c r="BM14" i="5"/>
  <c r="BM12" i="5"/>
  <c r="BG10" i="5"/>
  <c r="Z22" i="8"/>
  <c r="Z20" i="8"/>
  <c r="Z19" i="8"/>
  <c r="Z18" i="8"/>
  <c r="Z17" i="8"/>
  <c r="Z16" i="8"/>
  <c r="Z15" i="8"/>
  <c r="Z14" i="8"/>
  <c r="Z13" i="8"/>
  <c r="Z12" i="8"/>
  <c r="Z11" i="8"/>
  <c r="L20" i="8"/>
  <c r="L18" i="8"/>
  <c r="L17" i="8"/>
  <c r="L16" i="8"/>
  <c r="L15" i="8"/>
  <c r="L14" i="8"/>
  <c r="L13" i="8"/>
  <c r="L12" i="8"/>
  <c r="Z24" i="8"/>
  <c r="Z23" i="8"/>
  <c r="AU9" i="5"/>
  <c r="AR9" i="5"/>
  <c r="AV12" i="5"/>
  <c r="BA12" i="5" s="1"/>
  <c r="AP12" i="5"/>
  <c r="H29" i="7" l="1"/>
  <c r="AC9" i="12" s="1"/>
  <c r="Q21" i="7"/>
  <c r="E15" i="12" s="1"/>
  <c r="G21" i="7"/>
  <c r="M13" i="12" s="1"/>
  <c r="BG12" i="5"/>
  <c r="BC12" i="5"/>
  <c r="AH24" i="5"/>
  <c r="M11" i="12" l="1"/>
  <c r="M17" i="12"/>
  <c r="AH26" i="5"/>
  <c r="AH22" i="5"/>
  <c r="C21" i="7" l="1"/>
  <c r="S14" i="7"/>
  <c r="I35" i="7"/>
  <c r="U11" i="12" l="1"/>
  <c r="E19" i="12"/>
  <c r="E11" i="12"/>
  <c r="M9" i="12"/>
  <c r="E13" i="12"/>
  <c r="AC17" i="12"/>
  <c r="U21" i="7"/>
  <c r="E14" i="7"/>
  <c r="E9" i="12" s="1"/>
  <c r="E21" i="12" l="1"/>
  <c r="AC13" i="12"/>
  <c r="E17" i="12"/>
  <c r="U9" i="12"/>
  <c r="M15" i="12"/>
  <c r="M19" i="12"/>
</calcChain>
</file>

<file path=xl/sharedStrings.xml><?xml version="1.0" encoding="utf-8"?>
<sst xmlns="http://schemas.openxmlformats.org/spreadsheetml/2006/main" count="641" uniqueCount="215">
  <si>
    <t>羽地ダムグラウンド</t>
  </si>
  <si>
    <t>チーム名</t>
  </si>
  <si>
    <t>前半</t>
  </si>
  <si>
    <t>後半</t>
  </si>
  <si>
    <t>シード</t>
  </si>
  <si>
    <t>ノルテAFC</t>
  </si>
  <si>
    <t>ファルマSC</t>
  </si>
  <si>
    <t>本部JFC</t>
  </si>
  <si>
    <t>伊江FC</t>
  </si>
  <si>
    <t>羽地FC</t>
  </si>
  <si>
    <t>宜野座FC</t>
  </si>
  <si>
    <t>金武FC</t>
  </si>
  <si>
    <t>名護ワイルド・ボー</t>
  </si>
  <si>
    <t>安和FC</t>
  </si>
  <si>
    <t>伊是名FC</t>
  </si>
  <si>
    <t>順位</t>
  </si>
  <si>
    <t>Aブロック</t>
  </si>
  <si>
    <t>勝点</t>
  </si>
  <si>
    <t>引分数</t>
  </si>
  <si>
    <t>負数</t>
  </si>
  <si>
    <t>総得</t>
  </si>
  <si>
    <t>失点</t>
  </si>
  <si>
    <t>得失</t>
  </si>
  <si>
    <t>A1</t>
  </si>
  <si>
    <t>B1</t>
  </si>
  <si>
    <t>Bブロック</t>
  </si>
  <si>
    <t>A2</t>
  </si>
  <si>
    <t>A3</t>
  </si>
  <si>
    <t>B2</t>
  </si>
  <si>
    <t>B3</t>
  </si>
  <si>
    <t>C1</t>
  </si>
  <si>
    <t>FCヴォルティーダ沖縄</t>
  </si>
  <si>
    <t>Cブロック</t>
  </si>
  <si>
    <t>C2</t>
  </si>
  <si>
    <t>C3</t>
  </si>
  <si>
    <t>E1</t>
  </si>
  <si>
    <t>E2</t>
  </si>
  <si>
    <t>E3</t>
  </si>
  <si>
    <t>Eブロック</t>
  </si>
  <si>
    <t>優勝</t>
  </si>
  <si>
    <t>準優勝</t>
  </si>
  <si>
    <t>３位</t>
  </si>
  <si>
    <t>４位</t>
  </si>
  <si>
    <t>Ａコート</t>
  </si>
  <si>
    <t>Ｂコート</t>
  </si>
  <si>
    <t>試合時間：１５分-５分-１５分</t>
  </si>
  <si>
    <t>試合</t>
  </si>
  <si>
    <t>試合結果</t>
  </si>
  <si>
    <t>審判担当</t>
  </si>
  <si>
    <t>計</t>
  </si>
  <si>
    <t>後</t>
  </si>
  <si>
    <t>前</t>
  </si>
  <si>
    <t>国頭FC jr</t>
  </si>
  <si>
    <t>大会名</t>
  </si>
  <si>
    <t>2014おきぎんＪカップ　第18回北部地区冬期少年サッカー大会</t>
  </si>
  <si>
    <t>第</t>
  </si>
  <si>
    <t>１</t>
  </si>
  <si>
    <t>日</t>
  </si>
  <si>
    <t/>
  </si>
  <si>
    <t>回戦</t>
  </si>
  <si>
    <t>観衆</t>
  </si>
  <si>
    <t>人</t>
  </si>
  <si>
    <t>会場</t>
  </si>
  <si>
    <t>ピツチ</t>
  </si>
  <si>
    <t>芝</t>
  </si>
  <si>
    <t>日時</t>
  </si>
  <si>
    <t>平成26年11月1日（土）</t>
  </si>
  <si>
    <t>マッチコミッサリー</t>
  </si>
  <si>
    <t>試合時間</t>
  </si>
  <si>
    <t>予選リーグ　１５－５－１５　　　　決勝トーナメント　２０－５ー２０</t>
  </si>
  <si>
    <t>(チーム名)</t>
  </si>
  <si>
    <t>（チーム名）</t>
  </si>
  <si>
    <t>Ｋｉｃｋ　ｏff</t>
  </si>
  <si>
    <t>PK</t>
  </si>
  <si>
    <t>廷長</t>
  </si>
  <si>
    <t>得点</t>
  </si>
  <si>
    <t>先発</t>
  </si>
  <si>
    <t>番号</t>
  </si>
  <si>
    <t>選手名</t>
  </si>
  <si>
    <t>延長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</si>
  <si>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</si>
  <si>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</si>
  <si>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</si>
  <si>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</si>
  <si>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</si>
  <si>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</si>
  <si>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</si>
  <si>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</si>
  <si>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</si>
  <si>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</si>
  <si>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</si>
  <si>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</si>
  <si>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</si>
  <si>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</si>
  <si>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</si>
  <si>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</si>
  <si>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</si>
  <si>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</si>
  <si>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</si>
  <si>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</si>
  <si>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警告　C　・　退場　S</t>
  </si>
  <si>
    <t>時間</t>
  </si>
  <si>
    <t>違反行為</t>
  </si>
  <si>
    <t>C/S</t>
  </si>
  <si>
    <t>得点者</t>
  </si>
  <si>
    <t>PK戦の経過</t>
  </si>
  <si>
    <t>先/後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</si>
  <si>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</si>
  <si>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</si>
  <si>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</si>
  <si>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</si>
  <si>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</si>
  <si>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</si>
  <si>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</si>
  <si>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</si>
  <si>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</si>
  <si>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</si>
  <si>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</si>
  <si>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署
名</t>
  </si>
  <si>
    <t>主審</t>
  </si>
  <si>
    <t>副審</t>
  </si>
  <si>
    <t>記録</t>
  </si>
  <si>
    <t>※　GKには背番号に○を付けて下さい。</t>
  </si>
  <si>
    <t>予選リーグ</t>
    <phoneticPr fontId="8"/>
  </si>
  <si>
    <t>-</t>
    <phoneticPr fontId="8"/>
  </si>
  <si>
    <t>宜野座FC</t>
    <rPh sb="0" eb="3">
      <t>ギノザ</t>
    </rPh>
    <phoneticPr fontId="8"/>
  </si>
  <si>
    <t>勝数</t>
    <phoneticPr fontId="8"/>
  </si>
  <si>
    <t>A</t>
    <phoneticPr fontId="8"/>
  </si>
  <si>
    <t>C</t>
    <phoneticPr fontId="8"/>
  </si>
  <si>
    <t>B</t>
    <phoneticPr fontId="8"/>
  </si>
  <si>
    <t>f</t>
    <phoneticPr fontId="8"/>
  </si>
  <si>
    <t>Aブロック</t>
    <phoneticPr fontId="8"/>
  </si>
  <si>
    <t>大北ヴァレンチ</t>
    <rPh sb="0" eb="2">
      <t>オオキタ</t>
    </rPh>
    <phoneticPr fontId="8"/>
  </si>
  <si>
    <t>名護ドルフィン</t>
    <rPh sb="0" eb="2">
      <t>ナゴ</t>
    </rPh>
    <phoneticPr fontId="8"/>
  </si>
  <si>
    <t>羽地FC</t>
    <rPh sb="0" eb="2">
      <t>ハネジ</t>
    </rPh>
    <phoneticPr fontId="8"/>
  </si>
  <si>
    <t>FCカルチャー</t>
    <phoneticPr fontId="8"/>
  </si>
  <si>
    <t>本部</t>
    <rPh sb="0" eb="2">
      <t>ホンブ</t>
    </rPh>
    <phoneticPr fontId="8"/>
  </si>
  <si>
    <t>A1位</t>
    <rPh sb="2" eb="3">
      <t>イ</t>
    </rPh>
    <phoneticPr fontId="8"/>
  </si>
  <si>
    <t>B1位</t>
    <rPh sb="2" eb="3">
      <t>イ</t>
    </rPh>
    <phoneticPr fontId="8"/>
  </si>
  <si>
    <t>C1位</t>
    <rPh sb="2" eb="3">
      <t>イ</t>
    </rPh>
    <phoneticPr fontId="8"/>
  </si>
  <si>
    <t>A2位</t>
    <rPh sb="2" eb="3">
      <t>イ</t>
    </rPh>
    <phoneticPr fontId="8"/>
  </si>
  <si>
    <t>B２位</t>
    <rPh sb="2" eb="3">
      <t>イ</t>
    </rPh>
    <phoneticPr fontId="8"/>
  </si>
  <si>
    <t>C２位</t>
    <rPh sb="2" eb="3">
      <t>イ</t>
    </rPh>
    <phoneticPr fontId="8"/>
  </si>
  <si>
    <t>決勝</t>
    <rPh sb="0" eb="2">
      <t>ケッショウ</t>
    </rPh>
    <phoneticPr fontId="8"/>
  </si>
  <si>
    <t>vs</t>
    <phoneticPr fontId="8"/>
  </si>
  <si>
    <t>3決</t>
    <rPh sb="1" eb="2">
      <t>ケツ</t>
    </rPh>
    <phoneticPr fontId="8"/>
  </si>
  <si>
    <t>5決</t>
    <rPh sb="1" eb="2">
      <t>ケツ</t>
    </rPh>
    <phoneticPr fontId="8"/>
  </si>
  <si>
    <t>ａ1位</t>
    <rPh sb="2" eb="3">
      <t>イ</t>
    </rPh>
    <phoneticPr fontId="8"/>
  </si>
  <si>
    <t>ｂ1位</t>
    <rPh sb="2" eb="3">
      <t>イ</t>
    </rPh>
    <phoneticPr fontId="8"/>
  </si>
  <si>
    <t>ａ2位</t>
    <rPh sb="2" eb="3">
      <t>イ</t>
    </rPh>
    <phoneticPr fontId="8"/>
  </si>
  <si>
    <t>ｂ2位</t>
    <rPh sb="2" eb="3">
      <t>イ</t>
    </rPh>
    <phoneticPr fontId="8"/>
  </si>
  <si>
    <t>ａ3位</t>
    <rPh sb="2" eb="3">
      <t>イ</t>
    </rPh>
    <phoneticPr fontId="8"/>
  </si>
  <si>
    <t>ｂ3位</t>
    <rPh sb="2" eb="3">
      <t>イ</t>
    </rPh>
    <phoneticPr fontId="8"/>
  </si>
  <si>
    <t>C3位</t>
    <rPh sb="2" eb="3">
      <t>イ</t>
    </rPh>
    <phoneticPr fontId="8"/>
  </si>
  <si>
    <t>A3位</t>
    <rPh sb="2" eb="3">
      <t>イ</t>
    </rPh>
    <phoneticPr fontId="8"/>
  </si>
  <si>
    <t>安和FC</t>
    <rPh sb="0" eb="2">
      <t>アワ</t>
    </rPh>
    <phoneticPr fontId="8"/>
  </si>
  <si>
    <t>FCヴォルティーダ沖縄Jr</t>
    <rPh sb="9" eb="11">
      <t>オキナワ</t>
    </rPh>
    <phoneticPr fontId="8"/>
  </si>
  <si>
    <t>ACCS AKEMIO FC</t>
    <phoneticPr fontId="8"/>
  </si>
  <si>
    <t>FUN　FC</t>
    <phoneticPr fontId="8"/>
  </si>
  <si>
    <t>a</t>
    <phoneticPr fontId="8"/>
  </si>
  <si>
    <t>aリーグ</t>
    <phoneticPr fontId="8"/>
  </si>
  <si>
    <t>bリーグ</t>
    <phoneticPr fontId="8"/>
  </si>
  <si>
    <t>b</t>
    <phoneticPr fontId="8"/>
  </si>
  <si>
    <t>Bブロック</t>
    <phoneticPr fontId="8"/>
  </si>
  <si>
    <t>Cブロック</t>
    <phoneticPr fontId="8"/>
  </si>
  <si>
    <t>C4</t>
  </si>
  <si>
    <t>C</t>
  </si>
  <si>
    <t>B4</t>
  </si>
  <si>
    <t>B</t>
  </si>
  <si>
    <t>予選リーグ星取表</t>
    <rPh sb="5" eb="7">
      <t>ホシトリ</t>
    </rPh>
    <rPh sb="7" eb="8">
      <t>ヒョウ</t>
    </rPh>
    <phoneticPr fontId="8"/>
  </si>
  <si>
    <r>
      <t>試合時間：１５分-５分-１５分　　　</t>
    </r>
    <r>
      <rPr>
        <b/>
        <u/>
        <sz val="18"/>
        <rFont val="BIZ UDPゴシック"/>
        <family val="3"/>
        <charset val="128"/>
      </rPr>
      <t>※決勝戦、３位、５位決定戦は20分‐５分‐20</t>
    </r>
    <r>
      <rPr>
        <b/>
        <sz val="18"/>
        <rFont val="BIZ UDPゴシック"/>
        <family val="3"/>
        <charset val="128"/>
      </rPr>
      <t>分</t>
    </r>
    <rPh sb="27" eb="28">
      <t>イ</t>
    </rPh>
    <phoneticPr fontId="8"/>
  </si>
  <si>
    <t>開始
時間</t>
    <phoneticPr fontId="8"/>
  </si>
  <si>
    <t>ブロ
ック</t>
    <phoneticPr fontId="8"/>
  </si>
  <si>
    <t>チーム名</t>
    <phoneticPr fontId="8"/>
  </si>
  <si>
    <t>B2位</t>
    <rPh sb="2" eb="3">
      <t>イ</t>
    </rPh>
    <phoneticPr fontId="8"/>
  </si>
  <si>
    <t>B2位</t>
    <phoneticPr fontId="8"/>
  </si>
  <si>
    <t>C2位</t>
    <phoneticPr fontId="8"/>
  </si>
  <si>
    <t>ｆ</t>
    <phoneticPr fontId="8"/>
  </si>
  <si>
    <t>フレンドリー</t>
    <phoneticPr fontId="8"/>
  </si>
  <si>
    <t>ｆリーグ</t>
    <phoneticPr fontId="8"/>
  </si>
  <si>
    <t>C1位</t>
    <phoneticPr fontId="8"/>
  </si>
  <si>
    <t>A2位</t>
    <phoneticPr fontId="8"/>
  </si>
  <si>
    <t>A1位</t>
    <phoneticPr fontId="8"/>
  </si>
  <si>
    <t>B1位</t>
    <phoneticPr fontId="8"/>
  </si>
  <si>
    <t>B3位</t>
    <rPh sb="2" eb="3">
      <t>イ</t>
    </rPh>
    <phoneticPr fontId="8"/>
  </si>
  <si>
    <t>５決</t>
    <rPh sb="1" eb="2">
      <t>ケツ</t>
    </rPh>
    <phoneticPr fontId="8"/>
  </si>
  <si>
    <t>a3位</t>
    <rPh sb="2" eb="3">
      <t>イ</t>
    </rPh>
    <phoneticPr fontId="8"/>
  </si>
  <si>
    <t>ｂ３位</t>
    <rPh sb="2" eb="3">
      <t>イ</t>
    </rPh>
    <phoneticPr fontId="8"/>
  </si>
  <si>
    <t>a2位</t>
    <rPh sb="2" eb="3">
      <t>イ</t>
    </rPh>
    <phoneticPr fontId="8"/>
  </si>
  <si>
    <t>ｂ２位</t>
    <rPh sb="2" eb="3">
      <t>イ</t>
    </rPh>
    <phoneticPr fontId="8"/>
  </si>
  <si>
    <t>ACCS　AKEMIO　FC</t>
    <phoneticPr fontId="8"/>
  </si>
  <si>
    <t>2023年度　大　会　参　加　チ　ー　ム</t>
    <phoneticPr fontId="8"/>
  </si>
  <si>
    <t>宜野座FC</t>
    <rPh sb="0" eb="5">
      <t>ギノザfc</t>
    </rPh>
    <phoneticPr fontId="8"/>
  </si>
  <si>
    <t>伊是名FC</t>
    <rPh sb="0" eb="3">
      <t>イゼナ</t>
    </rPh>
    <phoneticPr fontId="8"/>
  </si>
  <si>
    <t>本部JFC</t>
    <rPh sb="0" eb="2">
      <t>モトブ</t>
    </rPh>
    <phoneticPr fontId="8"/>
  </si>
  <si>
    <t>ヴォルティーダ沖縄Jr</t>
    <rPh sb="7" eb="10">
      <t>オキナワj</t>
    </rPh>
    <phoneticPr fontId="8"/>
  </si>
  <si>
    <t>FAN　FC</t>
    <phoneticPr fontId="8"/>
  </si>
  <si>
    <t>A1</t>
    <phoneticPr fontId="8"/>
  </si>
  <si>
    <t>安和FC</t>
    <phoneticPr fontId="8"/>
  </si>
  <si>
    <t>本部JFC</t>
    <phoneticPr fontId="8"/>
  </si>
  <si>
    <t>ACCS　AKEMI　FC</t>
    <phoneticPr fontId="8"/>
  </si>
  <si>
    <r>
      <t>試合時間：20分-５分-20分　　　</t>
    </r>
    <r>
      <rPr>
        <b/>
        <u/>
        <sz val="18"/>
        <rFont val="BIZ UDPゴシック"/>
        <family val="3"/>
        <charset val="128"/>
      </rPr>
      <t>※決勝戦、３位、５位決定戦は20分‐５分‐20分</t>
    </r>
    <rPh sb="19" eb="22">
      <t>ケッショウセン</t>
    </rPh>
    <rPh sb="24" eb="25">
      <t>イ</t>
    </rPh>
    <rPh sb="27" eb="28">
      <t>イ</t>
    </rPh>
    <rPh sb="28" eb="31">
      <t>ケッテイセン</t>
    </rPh>
    <rPh sb="34" eb="35">
      <t>フン</t>
    </rPh>
    <rPh sb="37" eb="38">
      <t>フン</t>
    </rPh>
    <rPh sb="41" eb="42">
      <t>フン</t>
    </rPh>
    <phoneticPr fontId="8"/>
  </si>
  <si>
    <t>☞１日目（３月２３日）　試合開始　午前９時００分　羽地ダム</t>
    <rPh sb="25" eb="27">
      <t>ハネジ</t>
    </rPh>
    <phoneticPr fontId="8"/>
  </si>
  <si>
    <t>羽地ダム（上コート）</t>
    <rPh sb="0" eb="2">
      <t>ハネジ</t>
    </rPh>
    <rPh sb="5" eb="6">
      <t>ウエ</t>
    </rPh>
    <phoneticPr fontId="8"/>
  </si>
  <si>
    <t>羽地ダム（下コート）</t>
    <rPh sb="0" eb="2">
      <t>ハネジ</t>
    </rPh>
    <rPh sb="5" eb="6">
      <t>シタ</t>
    </rPh>
    <phoneticPr fontId="8"/>
  </si>
  <si>
    <t>第２回名護市・あま市　防災協定終結記念少年サッカー交流大会</t>
    <rPh sb="0" eb="1">
      <t>ダイ</t>
    </rPh>
    <rPh sb="2" eb="3">
      <t>カイ</t>
    </rPh>
    <rPh sb="3" eb="6">
      <t>ナゴシ</t>
    </rPh>
    <rPh sb="9" eb="10">
      <t>シ</t>
    </rPh>
    <rPh sb="11" eb="13">
      <t>ボウサイ</t>
    </rPh>
    <rPh sb="13" eb="15">
      <t>キョウテイ</t>
    </rPh>
    <rPh sb="15" eb="17">
      <t>シュウケツ</t>
    </rPh>
    <rPh sb="17" eb="19">
      <t>キネン</t>
    </rPh>
    <rPh sb="19" eb="21">
      <t>ショウネン</t>
    </rPh>
    <rPh sb="25" eb="27">
      <t>コウリュウ</t>
    </rPh>
    <rPh sb="27" eb="29">
      <t>タイカイ</t>
    </rPh>
    <phoneticPr fontId="8"/>
  </si>
  <si>
    <t>☞２日目（３月２４日）　試合開始　午前９時００分　羽地ダム　</t>
    <rPh sb="25" eb="27">
      <t>ハネジ</t>
    </rPh>
    <phoneticPr fontId="8"/>
  </si>
  <si>
    <t>☞２日目（３月２４日）　試合開始　午前９時００分　羽地ダム</t>
    <rPh sb="25" eb="27">
      <t>ハネジ</t>
    </rPh>
    <phoneticPr fontId="8"/>
  </si>
  <si>
    <t>第２回名護市・あま市　防災協定終結記念少年サッカー交流大会</t>
    <phoneticPr fontId="8"/>
  </si>
  <si>
    <t>☞1日目（３月２３日）　試合開始　午前９時００分　羽地ダム</t>
    <rPh sb="25" eb="27">
      <t>ハネジ</t>
    </rPh>
    <phoneticPr fontId="8"/>
  </si>
  <si>
    <t>FUN FC</t>
    <phoneticPr fontId="8"/>
  </si>
  <si>
    <t>順位決定戦</t>
    <rPh sb="0" eb="5">
      <t>ジュンイケッテイセン</t>
    </rPh>
    <phoneticPr fontId="8"/>
  </si>
  <si>
    <t>B４位</t>
    <rPh sb="2" eb="3">
      <t>イ</t>
    </rPh>
    <phoneticPr fontId="8"/>
  </si>
  <si>
    <t>C４位</t>
    <rPh sb="2" eb="3">
      <t>イ</t>
    </rPh>
    <phoneticPr fontId="8"/>
  </si>
  <si>
    <t>当該</t>
    <rPh sb="0" eb="2">
      <t>トウガイ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</si>
</sst>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$-411]ggge&quot;年&quot;m&quot;月&quot;d&quot;日&quot;;@"/>
  </numFmts>
  <fonts count="36" x14ac:knownFonts="1">
    <font>
      <sz val="11"/>
      <name val="ＭＳ Ｐゴシック"/>
      <charset val="129"/>
    </font>
    <font>
      <sz val="11"/>
      <name val="ＭＳ Ｐゴシック"/>
      <family val="3"/>
      <charset val="128"/>
    </font>
    <font>
      <sz val="11"/>
      <name val="ＭＳ Ｐ明朝"/>
      <family val="1"/>
    </font>
    <font>
      <sz val="16"/>
      <name val="ＭＳ Ｐ明朝"/>
      <family val="1"/>
    </font>
    <font>
      <sz val="8"/>
      <name val="ＭＳ Ｐ明朝"/>
      <family val="1"/>
    </font>
    <font>
      <b/>
      <sz val="10"/>
      <name val="ＭＳ Ｐ明朝"/>
      <family val="1"/>
    </font>
    <font>
      <sz val="18"/>
      <name val="ＭＳ Ｐ明朝"/>
      <family val="1"/>
    </font>
    <font>
      <u/>
      <sz val="11"/>
      <name val="ＭＳ Ｐ明朝"/>
      <family val="1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b/>
      <sz val="36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1"/>
      <color indexed="10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8"/>
      <color indexed="9"/>
      <name val="BIZ UDPゴシック"/>
      <family val="3"/>
      <charset val="128"/>
    </font>
    <font>
      <b/>
      <sz val="18"/>
      <color indexed="10"/>
      <name val="BIZ UDPゴシック"/>
      <family val="3"/>
      <charset val="128"/>
    </font>
    <font>
      <b/>
      <sz val="16"/>
      <color indexed="56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u/>
      <sz val="18"/>
      <name val="BIZ UDPゴシック"/>
      <family val="3"/>
      <charset val="128"/>
    </font>
    <font>
      <sz val="36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5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8"/>
      </top>
      <bottom/>
      <diagonal style="hair">
        <color indexed="64"/>
      </diagonal>
    </border>
    <border diagonalDown="1">
      <left/>
      <right/>
      <top style="thin">
        <color indexed="8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8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8"/>
      </bottom>
      <diagonal style="hair">
        <color indexed="64"/>
      </diagonal>
    </border>
    <border diagonalDown="1">
      <left/>
      <right/>
      <top/>
      <bottom style="thin">
        <color indexed="8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8"/>
      </bottom>
      <diagonal style="hair">
        <color indexed="64"/>
      </diagonal>
    </border>
    <border diagonalDown="1">
      <left style="thin">
        <color indexed="8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8"/>
      </left>
      <right/>
      <top/>
      <bottom style="thin">
        <color indexed="8"/>
      </bottom>
      <diagonal style="hair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Dashed">
        <color auto="1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dotted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64"/>
      </right>
      <top style="thin">
        <color indexed="8"/>
      </top>
      <bottom/>
      <diagonal/>
    </border>
    <border>
      <left style="thin">
        <color indexed="8"/>
      </left>
      <right style="dotted">
        <color indexed="64"/>
      </right>
      <top/>
      <bottom style="thin">
        <color indexed="8"/>
      </bottom>
      <diagonal/>
    </border>
    <border>
      <left style="thin">
        <color indexed="8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8"/>
      </right>
      <top style="thin">
        <color indexed="8"/>
      </top>
      <bottom/>
      <diagonal/>
    </border>
    <border>
      <left style="dotted">
        <color indexed="64"/>
      </left>
      <right style="thin">
        <color indexed="8"/>
      </right>
      <top/>
      <bottom style="thin">
        <color indexed="8"/>
      </bottom>
      <diagonal/>
    </border>
    <border>
      <left style="dotted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 diagonalDown="1">
      <left/>
      <right style="medium">
        <color indexed="64"/>
      </right>
      <top style="thin">
        <color indexed="8"/>
      </top>
      <bottom/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417">
    <xf numFmtId="0" fontId="0" fillId="0" borderId="0" xfId="0">
      <alignment vertical="center"/>
    </xf>
    <xf numFmtId="0" fontId="2" fillId="0" borderId="0" xfId="1"/>
    <xf numFmtId="0" fontId="3" fillId="0" borderId="0" xfId="1" applyFont="1" applyAlignment="1">
      <alignment horizontal="center" vertical="center"/>
    </xf>
    <xf numFmtId="49" fontId="2" fillId="0" borderId="10" xfId="1" applyNumberFormat="1" applyBorder="1" applyAlignment="1">
      <alignment horizontal="center" vertical="center"/>
    </xf>
    <xf numFmtId="49" fontId="2" fillId="0" borderId="29" xfId="1" applyNumberFormat="1" applyBorder="1" applyAlignment="1">
      <alignment vertical="center"/>
    </xf>
    <xf numFmtId="49" fontId="2" fillId="0" borderId="8" xfId="1" applyNumberFormat="1" applyBorder="1" applyAlignment="1">
      <alignment vertical="center"/>
    </xf>
    <xf numFmtId="49" fontId="2" fillId="0" borderId="8" xfId="1" applyNumberFormat="1" applyBorder="1" applyAlignment="1">
      <alignment horizontal="center" vertical="center"/>
    </xf>
    <xf numFmtId="49" fontId="2" fillId="0" borderId="9" xfId="1" applyNumberFormat="1" applyBorder="1" applyAlignment="1">
      <alignment vertical="center"/>
    </xf>
    <xf numFmtId="49" fontId="2" fillId="0" borderId="29" xfId="1" applyNumberFormat="1" applyBorder="1" applyAlignment="1">
      <alignment horizontal="left" vertical="center"/>
    </xf>
    <xf numFmtId="49" fontId="2" fillId="0" borderId="8" xfId="1" applyNumberFormat="1" applyBorder="1" applyAlignment="1">
      <alignment horizontal="left" vertical="center"/>
    </xf>
    <xf numFmtId="49" fontId="2" fillId="0" borderId="29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left" vertical="center"/>
    </xf>
    <xf numFmtId="49" fontId="2" fillId="0" borderId="30" xfId="1" applyNumberFormat="1" applyBorder="1" applyAlignment="1">
      <alignment horizontal="left"/>
    </xf>
    <xf numFmtId="49" fontId="2" fillId="0" borderId="31" xfId="1" applyNumberFormat="1" applyBorder="1" applyAlignment="1">
      <alignment horizontal="left"/>
    </xf>
    <xf numFmtId="49" fontId="2" fillId="0" borderId="32" xfId="1" applyNumberFormat="1" applyBorder="1" applyAlignment="1">
      <alignment horizontal="right" vertical="top"/>
    </xf>
    <xf numFmtId="49" fontId="2" fillId="0" borderId="29" xfId="1" applyNumberFormat="1" applyBorder="1" applyAlignment="1">
      <alignment horizontal="left"/>
    </xf>
    <xf numFmtId="49" fontId="2" fillId="0" borderId="8" xfId="1" applyNumberFormat="1" applyBorder="1" applyAlignment="1">
      <alignment horizontal="left"/>
    </xf>
    <xf numFmtId="49" fontId="2" fillId="0" borderId="8" xfId="1" applyNumberFormat="1" applyBorder="1" applyAlignment="1">
      <alignment horizontal="center"/>
    </xf>
    <xf numFmtId="49" fontId="2" fillId="0" borderId="26" xfId="1" applyNumberFormat="1" applyBorder="1" applyAlignment="1">
      <alignment horizontal="left"/>
    </xf>
    <xf numFmtId="49" fontId="2" fillId="0" borderId="32" xfId="1" applyNumberFormat="1" applyBorder="1" applyAlignment="1">
      <alignment horizontal="left"/>
    </xf>
    <xf numFmtId="49" fontId="2" fillId="0" borderId="8" xfId="1" applyNumberFormat="1" applyBorder="1" applyAlignment="1">
      <alignment horizontal="right" vertical="top" wrapText="1"/>
    </xf>
    <xf numFmtId="49" fontId="2" fillId="0" borderId="9" xfId="1" applyNumberFormat="1" applyBorder="1" applyAlignment="1">
      <alignment horizontal="left"/>
    </xf>
    <xf numFmtId="49" fontId="2" fillId="0" borderId="8" xfId="1" applyNumberFormat="1" applyBorder="1" applyAlignment="1">
      <alignment horizontal="left" vertical="top"/>
    </xf>
    <xf numFmtId="49" fontId="2" fillId="0" borderId="8" xfId="1" applyNumberFormat="1" applyBorder="1" applyAlignment="1">
      <alignment horizontal="right" vertical="top"/>
    </xf>
    <xf numFmtId="49" fontId="2" fillId="0" borderId="25" xfId="1" applyNumberFormat="1" applyBorder="1" applyAlignment="1">
      <alignment horizontal="right" vertical="top"/>
    </xf>
    <xf numFmtId="49" fontId="2" fillId="0" borderId="7" xfId="1" applyNumberFormat="1" applyBorder="1" applyAlignment="1">
      <alignment horizontal="left"/>
    </xf>
    <xf numFmtId="49" fontId="2" fillId="0" borderId="33" xfId="1" applyNumberFormat="1" applyBorder="1" applyAlignment="1">
      <alignment horizontal="left"/>
    </xf>
    <xf numFmtId="49" fontId="2" fillId="0" borderId="34" xfId="1" applyNumberFormat="1" applyBorder="1" applyAlignment="1">
      <alignment horizontal="left"/>
    </xf>
    <xf numFmtId="49" fontId="2" fillId="0" borderId="9" xfId="1" applyNumberFormat="1" applyBorder="1" applyAlignment="1">
      <alignment horizontal="center" vertical="top"/>
    </xf>
    <xf numFmtId="49" fontId="2" fillId="0" borderId="35" xfId="1" applyNumberFormat="1" applyBorder="1" applyAlignment="1">
      <alignment horizontal="center" vertical="center" wrapText="1"/>
    </xf>
    <xf numFmtId="49" fontId="2" fillId="0" borderId="35" xfId="1" applyNumberFormat="1" applyBorder="1" applyAlignment="1">
      <alignment horizontal="center" vertical="center"/>
    </xf>
    <xf numFmtId="49" fontId="2" fillId="0" borderId="36" xfId="1" applyNumberFormat="1" applyBorder="1" applyAlignment="1">
      <alignment horizontal="center" vertical="center" textRotation="255"/>
    </xf>
    <xf numFmtId="49" fontId="2" fillId="0" borderId="36" xfId="1" applyNumberFormat="1" applyBorder="1" applyAlignment="1">
      <alignment horizontal="center" vertical="center" textRotation="255" wrapText="1"/>
    </xf>
    <xf numFmtId="49" fontId="2" fillId="0" borderId="7" xfId="1" applyNumberFormat="1" applyBorder="1" applyAlignment="1">
      <alignment horizontal="center" vertical="center"/>
    </xf>
    <xf numFmtId="49" fontId="2" fillId="0" borderId="25" xfId="1" applyNumberFormat="1" applyBorder="1" applyAlignment="1">
      <alignment horizontal="center" vertical="center" textRotation="255"/>
    </xf>
    <xf numFmtId="49" fontId="2" fillId="0" borderId="36" xfId="1" applyNumberFormat="1" applyBorder="1" applyAlignment="1">
      <alignment horizontal="center" vertical="center"/>
    </xf>
    <xf numFmtId="49" fontId="2" fillId="0" borderId="10" xfId="1" applyNumberFormat="1" applyBorder="1" applyAlignment="1">
      <alignment horizontal="left"/>
    </xf>
    <xf numFmtId="49" fontId="2" fillId="3" borderId="29" xfId="1" applyNumberFormat="1" applyFill="1" applyBorder="1" applyAlignment="1">
      <alignment horizontal="left" vertical="center"/>
    </xf>
    <xf numFmtId="49" fontId="2" fillId="3" borderId="8" xfId="1" applyNumberFormat="1" applyFill="1" applyBorder="1" applyAlignment="1">
      <alignment horizontal="left" vertical="center"/>
    </xf>
    <xf numFmtId="49" fontId="2" fillId="0" borderId="29" xfId="1" applyNumberFormat="1" applyBorder="1" applyAlignment="1">
      <alignment horizontal="right" vertical="top"/>
    </xf>
    <xf numFmtId="49" fontId="2" fillId="0" borderId="10" xfId="1" applyNumberFormat="1" applyBorder="1" applyAlignment="1">
      <alignment horizontal="right"/>
    </xf>
    <xf numFmtId="49" fontId="2" fillId="0" borderId="9" xfId="1" applyNumberFormat="1" applyBorder="1" applyAlignment="1">
      <alignment horizontal="left" vertical="top"/>
    </xf>
    <xf numFmtId="49" fontId="2" fillId="0" borderId="10" xfId="1" applyNumberFormat="1" applyBorder="1" applyAlignment="1">
      <alignment horizontal="left" vertical="top"/>
    </xf>
    <xf numFmtId="49" fontId="5" fillId="0" borderId="10" xfId="1" applyNumberFormat="1" applyFont="1" applyBorder="1" applyAlignment="1">
      <alignment horizontal="right" vertical="top"/>
    </xf>
    <xf numFmtId="49" fontId="2" fillId="0" borderId="29" xfId="1" applyNumberFormat="1" applyBorder="1" applyAlignment="1">
      <alignment horizontal="left" vertical="top"/>
    </xf>
    <xf numFmtId="49" fontId="2" fillId="0" borderId="29" xfId="1" applyNumberFormat="1" applyBorder="1" applyAlignment="1">
      <alignment horizontal="right"/>
    </xf>
    <xf numFmtId="49" fontId="5" fillId="0" borderId="10" xfId="1" applyNumberFormat="1" applyFont="1" applyBorder="1" applyAlignment="1">
      <alignment horizontal="left"/>
    </xf>
    <xf numFmtId="49" fontId="2" fillId="0" borderId="8" xfId="1" applyNumberFormat="1" applyBorder="1" applyAlignment="1">
      <alignment horizontal="left" vertical="top" wrapText="1"/>
    </xf>
    <xf numFmtId="49" fontId="7" fillId="0" borderId="29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vertical="top"/>
    </xf>
    <xf numFmtId="49" fontId="2" fillId="0" borderId="8" xfId="1" applyNumberFormat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3" fillId="0" borderId="29" xfId="0" applyFont="1" applyBorder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>
      <alignment vertical="center"/>
    </xf>
    <xf numFmtId="0" fontId="14" fillId="0" borderId="0" xfId="0" applyFont="1" applyAlignment="1"/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 shrinkToFit="1"/>
    </xf>
    <xf numFmtId="0" fontId="14" fillId="0" borderId="90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0" xfId="2" applyFont="1" applyAlignment="1"/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3" fillId="0" borderId="4" xfId="2" applyFont="1" applyBorder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88" xfId="2" applyFont="1" applyBorder="1" applyAlignment="1">
      <alignment shrinkToFit="1"/>
    </xf>
    <xf numFmtId="0" fontId="17" fillId="0" borderId="0" xfId="0" applyFont="1">
      <alignment vertical="center"/>
    </xf>
    <xf numFmtId="0" fontId="21" fillId="0" borderId="0" xfId="2" applyFont="1" applyAlignme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 textRotation="255"/>
    </xf>
    <xf numFmtId="0" fontId="24" fillId="0" borderId="5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30" fillId="0" borderId="109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 shrinkToFit="1"/>
    </xf>
    <xf numFmtId="0" fontId="12" fillId="0" borderId="113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112" xfId="0" applyFont="1" applyBorder="1" applyAlignment="1">
      <alignment horizontal="center" vertical="center" shrinkToFit="1"/>
    </xf>
    <xf numFmtId="0" fontId="22" fillId="0" borderId="113" xfId="0" applyFont="1" applyBorder="1" applyAlignment="1">
      <alignment horizontal="center" vertical="center" shrinkToFit="1"/>
    </xf>
    <xf numFmtId="0" fontId="19" fillId="0" borderId="113" xfId="0" applyFont="1" applyBorder="1" applyAlignment="1">
      <alignment horizontal="left" vertical="center" shrinkToFit="1"/>
    </xf>
    <xf numFmtId="0" fontId="19" fillId="0" borderId="112" xfId="0" applyFont="1" applyBorder="1" applyAlignment="1">
      <alignment horizontal="left" vertical="center" shrinkToFit="1"/>
    </xf>
    <xf numFmtId="0" fontId="19" fillId="0" borderId="114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4" fillId="0" borderId="119" xfId="0" applyFont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/>
    </xf>
    <xf numFmtId="0" fontId="17" fillId="0" borderId="29" xfId="0" applyFont="1" applyBorder="1" applyAlignment="1">
      <alignment vertical="center" shrinkToFit="1"/>
    </xf>
    <xf numFmtId="0" fontId="16" fillId="0" borderId="135" xfId="0" applyFont="1" applyBorder="1" applyAlignment="1">
      <alignment horizontal="center" vertical="center"/>
    </xf>
    <xf numFmtId="0" fontId="24" fillId="0" borderId="136" xfId="0" applyFont="1" applyBorder="1" applyAlignment="1">
      <alignment horizontal="center" vertical="center"/>
    </xf>
    <xf numFmtId="0" fontId="24" fillId="0" borderId="137" xfId="0" applyFont="1" applyBorder="1" applyAlignment="1">
      <alignment horizontal="center" vertical="center"/>
    </xf>
    <xf numFmtId="0" fontId="24" fillId="0" borderId="138" xfId="0" applyFont="1" applyBorder="1" applyAlignment="1">
      <alignment horizontal="center" vertical="center"/>
    </xf>
    <xf numFmtId="0" fontId="24" fillId="0" borderId="140" xfId="0" applyFont="1" applyBorder="1" applyAlignment="1">
      <alignment horizontal="center" vertical="center"/>
    </xf>
    <xf numFmtId="0" fontId="13" fillId="0" borderId="141" xfId="2" applyFont="1" applyBorder="1" applyAlignment="1">
      <alignment shrinkToFit="1"/>
    </xf>
    <xf numFmtId="0" fontId="23" fillId="0" borderId="22" xfId="3" applyNumberFormat="1" applyFont="1" applyBorder="1" applyAlignment="1">
      <alignment horizontal="center" vertical="center" shrinkToFit="1"/>
    </xf>
    <xf numFmtId="0" fontId="23" fillId="0" borderId="0" xfId="3" applyNumberFormat="1" applyFont="1" applyBorder="1" applyAlignment="1">
      <alignment horizontal="center" vertical="center" shrinkToFit="1"/>
    </xf>
    <xf numFmtId="0" fontId="23" fillId="0" borderId="93" xfId="3" applyNumberFormat="1" applyFont="1" applyBorder="1" applyAlignment="1">
      <alignment horizontal="center" vertical="center" shrinkToFit="1"/>
    </xf>
    <xf numFmtId="0" fontId="23" fillId="0" borderId="3" xfId="3" applyNumberFormat="1" applyFont="1" applyBorder="1" applyAlignment="1">
      <alignment horizontal="center" vertical="center" shrinkToFit="1"/>
    </xf>
    <xf numFmtId="0" fontId="23" fillId="0" borderId="1" xfId="3" applyNumberFormat="1" applyFont="1" applyBorder="1" applyAlignment="1">
      <alignment horizontal="center" vertical="center" shrinkToFit="1"/>
    </xf>
    <xf numFmtId="0" fontId="23" fillId="0" borderId="96" xfId="3" applyNumberFormat="1" applyFont="1" applyBorder="1" applyAlignment="1">
      <alignment horizontal="center" vertical="center" shrinkToFit="1"/>
    </xf>
    <xf numFmtId="0" fontId="23" fillId="0" borderId="82" xfId="3" quotePrefix="1" applyNumberFormat="1" applyFont="1" applyBorder="1" applyAlignment="1">
      <alignment horizontal="center" vertical="center" shrinkToFit="1"/>
    </xf>
    <xf numFmtId="0" fontId="23" fillId="0" borderId="84" xfId="3" applyNumberFormat="1" applyFont="1" applyBorder="1" applyAlignment="1">
      <alignment horizontal="center" vertical="center" shrinkToFit="1"/>
    </xf>
    <xf numFmtId="0" fontId="23" fillId="0" borderId="85" xfId="3" applyNumberFormat="1" applyFont="1" applyBorder="1" applyAlignment="1">
      <alignment horizontal="center" vertical="center" shrinkToFit="1"/>
    </xf>
    <xf numFmtId="0" fontId="23" fillId="0" borderId="95" xfId="3" applyNumberFormat="1" applyFont="1" applyBorder="1" applyAlignment="1">
      <alignment horizontal="center" vertical="center" shrinkToFit="1"/>
    </xf>
    <xf numFmtId="0" fontId="23" fillId="0" borderId="5" xfId="3" applyNumberFormat="1" applyFont="1" applyBorder="1" applyAlignment="1">
      <alignment horizontal="center" vertical="center" shrinkToFit="1"/>
    </xf>
    <xf numFmtId="0" fontId="23" fillId="0" borderId="6" xfId="3" applyNumberFormat="1" applyFont="1" applyBorder="1" applyAlignment="1">
      <alignment horizontal="center" vertical="center" shrinkToFit="1"/>
    </xf>
    <xf numFmtId="0" fontId="23" fillId="0" borderId="83" xfId="3" applyNumberFormat="1" applyFont="1" applyBorder="1" applyAlignment="1">
      <alignment horizontal="center" vertical="center" shrinkToFit="1"/>
    </xf>
    <xf numFmtId="0" fontId="23" fillId="0" borderId="4" xfId="3" applyNumberFormat="1" applyFont="1" applyBorder="1" applyAlignment="1">
      <alignment horizontal="center" vertical="center" shrinkToFit="1"/>
    </xf>
    <xf numFmtId="0" fontId="23" fillId="0" borderId="2" xfId="3" applyNumberFormat="1" applyFont="1" applyBorder="1" applyAlignment="1">
      <alignment horizontal="center" vertical="center" shrinkToFit="1"/>
    </xf>
    <xf numFmtId="0" fontId="23" fillId="0" borderId="27" xfId="3" applyNumberFormat="1" applyFont="1" applyBorder="1" applyAlignment="1">
      <alignment horizontal="center" vertical="center" shrinkToFit="1"/>
    </xf>
    <xf numFmtId="0" fontId="23" fillId="0" borderId="20" xfId="3" quotePrefix="1" applyNumberFormat="1" applyFont="1" applyBorder="1" applyAlignment="1">
      <alignment horizontal="center" vertical="center" shrinkToFit="1"/>
    </xf>
    <xf numFmtId="0" fontId="23" fillId="0" borderId="19" xfId="3" applyNumberFormat="1" applyFont="1" applyBorder="1" applyAlignment="1">
      <alignment horizontal="center" vertical="center" shrinkToFit="1"/>
    </xf>
    <xf numFmtId="0" fontId="13" fillId="0" borderId="0" xfId="3" applyNumberFormat="1" applyFont="1" applyBorder="1" applyAlignment="1"/>
    <xf numFmtId="0" fontId="13" fillId="0" borderId="0" xfId="2" applyFont="1" applyAlignment="1">
      <alignment shrinkToFit="1"/>
    </xf>
    <xf numFmtId="0" fontId="13" fillId="0" borderId="0" xfId="3" applyNumberFormat="1" applyFont="1" applyBorder="1" applyAlignment="1">
      <alignment shrinkToFit="1"/>
    </xf>
    <xf numFmtId="0" fontId="1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24" fillId="0" borderId="133" xfId="0" applyFont="1" applyBorder="1" applyAlignment="1">
      <alignment horizontal="center" vertical="center"/>
    </xf>
    <xf numFmtId="0" fontId="24" fillId="0" borderId="13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139" xfId="0" applyFont="1" applyBorder="1" applyAlignment="1">
      <alignment horizontal="center" vertical="center" shrinkToFit="1"/>
    </xf>
    <xf numFmtId="0" fontId="15" fillId="0" borderId="147" xfId="3" applyNumberFormat="1" applyFont="1" applyBorder="1" applyAlignment="1">
      <alignment horizontal="center" vertical="center" shrinkToFit="1"/>
    </xf>
    <xf numFmtId="0" fontId="15" fillId="0" borderId="148" xfId="3" applyNumberFormat="1" applyFont="1" applyBorder="1" applyAlignment="1">
      <alignment horizontal="center" vertical="center" shrinkToFit="1"/>
    </xf>
    <xf numFmtId="0" fontId="15" fillId="0" borderId="28" xfId="3" applyNumberFormat="1" applyFont="1" applyBorder="1" applyAlignment="1">
      <alignment horizontal="center" vertical="center" shrinkToFit="1"/>
    </xf>
    <xf numFmtId="0" fontId="15" fillId="0" borderId="70" xfId="3" applyNumberFormat="1" applyFont="1" applyBorder="1" applyAlignment="1">
      <alignment horizontal="center" vertical="center" shrinkToFit="1"/>
    </xf>
    <xf numFmtId="0" fontId="15" fillId="0" borderId="146" xfId="3" applyNumberFormat="1" applyFont="1" applyBorder="1" applyAlignment="1">
      <alignment horizontal="center" vertical="center" shrinkToFit="1"/>
    </xf>
    <xf numFmtId="0" fontId="15" fillId="0" borderId="81" xfId="3" applyNumberFormat="1" applyFont="1" applyBorder="1" applyAlignment="1">
      <alignment horizontal="center" vertical="center" shrinkToFit="1"/>
    </xf>
    <xf numFmtId="0" fontId="15" fillId="0" borderId="2" xfId="3" applyNumberFormat="1" applyFont="1" applyBorder="1" applyAlignment="1">
      <alignment horizontal="center" vertical="center" shrinkToFit="1"/>
    </xf>
    <xf numFmtId="0" fontId="15" fillId="0" borderId="93" xfId="3" applyNumberFormat="1" applyFont="1" applyBorder="1" applyAlignment="1">
      <alignment horizontal="center" vertical="center" shrinkToFit="1"/>
    </xf>
    <xf numFmtId="0" fontId="15" fillId="0" borderId="144" xfId="3" applyNumberFormat="1" applyFont="1" applyBorder="1" applyAlignment="1">
      <alignment horizontal="center" vertical="center" shrinkToFit="1"/>
    </xf>
    <xf numFmtId="0" fontId="15" fillId="0" borderId="145" xfId="3" applyNumberFormat="1" applyFont="1" applyBorder="1" applyAlignment="1">
      <alignment horizontal="center" vertical="center" shrinkToFit="1"/>
    </xf>
    <xf numFmtId="0" fontId="15" fillId="0" borderId="74" xfId="3" applyNumberFormat="1" applyFont="1" applyBorder="1" applyAlignment="1">
      <alignment horizontal="center" vertical="center" shrinkToFit="1"/>
    </xf>
    <xf numFmtId="0" fontId="15" fillId="0" borderId="71" xfId="3" applyNumberFormat="1" applyFont="1" applyBorder="1" applyAlignment="1">
      <alignment horizontal="center" vertical="center" shrinkToFit="1"/>
    </xf>
    <xf numFmtId="0" fontId="15" fillId="0" borderId="72" xfId="3" applyNumberFormat="1" applyFont="1" applyBorder="1" applyAlignment="1">
      <alignment horizontal="center" vertical="center" shrinkToFit="1"/>
    </xf>
    <xf numFmtId="0" fontId="15" fillId="0" borderId="75" xfId="3" applyNumberFormat="1" applyFont="1" applyBorder="1" applyAlignment="1">
      <alignment horizontal="center" vertical="center" shrinkToFit="1"/>
    </xf>
    <xf numFmtId="0" fontId="12" fillId="0" borderId="15" xfId="3" applyNumberFormat="1" applyFont="1" applyBorder="1" applyAlignment="1">
      <alignment horizontal="center" vertical="center" shrinkToFit="1"/>
    </xf>
    <xf numFmtId="0" fontId="12" fillId="0" borderId="39" xfId="3" applyNumberFormat="1" applyFont="1" applyBorder="1" applyAlignment="1">
      <alignment horizontal="center" vertical="center" shrinkToFit="1"/>
    </xf>
    <xf numFmtId="0" fontId="12" fillId="0" borderId="18" xfId="3" applyNumberFormat="1" applyFont="1" applyBorder="1" applyAlignment="1">
      <alignment horizontal="center" vertical="center" shrinkToFit="1"/>
    </xf>
    <xf numFmtId="0" fontId="12" fillId="0" borderId="38" xfId="3" applyNumberFormat="1" applyFont="1" applyBorder="1" applyAlignment="1">
      <alignment horizontal="center" vertical="center" shrinkToFit="1"/>
    </xf>
    <xf numFmtId="0" fontId="13" fillId="0" borderId="80" xfId="3" applyNumberFormat="1" applyFont="1" applyBorder="1" applyAlignment="1">
      <alignment horizontal="center" vertical="center" shrinkToFit="1"/>
    </xf>
    <xf numFmtId="0" fontId="13" fillId="0" borderId="84" xfId="3" applyNumberFormat="1" applyFont="1" applyBorder="1" applyAlignment="1">
      <alignment horizontal="center" vertical="center" shrinkToFit="1"/>
    </xf>
    <xf numFmtId="0" fontId="13" fillId="0" borderId="87" xfId="3" applyNumberFormat="1" applyFont="1" applyBorder="1" applyAlignment="1">
      <alignment horizontal="center" vertical="center" shrinkToFit="1"/>
    </xf>
    <xf numFmtId="0" fontId="13" fillId="0" borderId="86" xfId="3" applyNumberFormat="1" applyFont="1" applyBorder="1" applyAlignment="1">
      <alignment horizontal="center" vertical="center" shrinkToFit="1"/>
    </xf>
    <xf numFmtId="0" fontId="13" fillId="0" borderId="71" xfId="3" applyNumberFormat="1" applyFont="1" applyBorder="1" applyAlignment="1">
      <alignment horizontal="center" vertical="center" shrinkToFit="1"/>
    </xf>
    <xf numFmtId="0" fontId="13" fillId="0" borderId="72" xfId="3" applyNumberFormat="1" applyFont="1" applyBorder="1" applyAlignment="1">
      <alignment horizontal="center" vertical="center" shrinkToFit="1"/>
    </xf>
    <xf numFmtId="0" fontId="23" fillId="0" borderId="42" xfId="3" applyNumberFormat="1" applyFont="1" applyBorder="1" applyAlignment="1">
      <alignment horizontal="center" vertical="center" shrinkToFit="1"/>
    </xf>
    <xf numFmtId="0" fontId="23" fillId="0" borderId="43" xfId="3" applyNumberFormat="1" applyFont="1" applyBorder="1" applyAlignment="1">
      <alignment horizontal="center" vertical="center" shrinkToFit="1"/>
    </xf>
    <xf numFmtId="0" fontId="23" fillId="0" borderId="142" xfId="3" applyNumberFormat="1" applyFont="1" applyBorder="1" applyAlignment="1">
      <alignment horizontal="center" vertical="center" shrinkToFit="1"/>
    </xf>
    <xf numFmtId="0" fontId="23" fillId="0" borderId="52" xfId="3" applyNumberFormat="1" applyFont="1" applyBorder="1" applyAlignment="1">
      <alignment horizontal="center" vertical="center" shrinkToFit="1"/>
    </xf>
    <xf numFmtId="0" fontId="23" fillId="0" borderId="53" xfId="3" applyNumberFormat="1" applyFont="1" applyBorder="1" applyAlignment="1">
      <alignment horizontal="center" vertical="center" shrinkToFit="1"/>
    </xf>
    <xf numFmtId="0" fontId="23" fillId="0" borderId="143" xfId="3" applyNumberFormat="1" applyFont="1" applyBorder="1" applyAlignment="1">
      <alignment horizontal="center" vertical="center" shrinkToFit="1"/>
    </xf>
    <xf numFmtId="0" fontId="15" fillId="0" borderId="86" xfId="3" applyNumberFormat="1" applyFont="1" applyBorder="1" applyAlignment="1">
      <alignment horizontal="center" vertical="center" shrinkToFit="1"/>
    </xf>
    <xf numFmtId="0" fontId="15" fillId="0" borderId="27" xfId="3" applyNumberFormat="1" applyFont="1" applyBorder="1" applyAlignment="1">
      <alignment horizontal="center" vertical="center" shrinkToFit="1"/>
    </xf>
    <xf numFmtId="0" fontId="15" fillId="0" borderId="73" xfId="3" applyNumberFormat="1" applyFont="1" applyBorder="1" applyAlignment="1">
      <alignment horizontal="center" vertical="center" shrinkToFit="1"/>
    </xf>
    <xf numFmtId="0" fontId="17" fillId="2" borderId="54" xfId="3" applyNumberFormat="1" applyFont="1" applyFill="1" applyBorder="1" applyAlignment="1">
      <alignment horizontal="center" vertical="center" shrinkToFit="1"/>
    </xf>
    <xf numFmtId="0" fontId="17" fillId="2" borderId="14" xfId="3" applyNumberFormat="1" applyFont="1" applyFill="1" applyBorder="1" applyAlignment="1">
      <alignment horizontal="center" vertical="center" shrinkToFit="1"/>
    </xf>
    <xf numFmtId="0" fontId="17" fillId="0" borderId="54" xfId="3" applyNumberFormat="1" applyFont="1" applyBorder="1" applyAlignment="1">
      <alignment horizontal="center" vertical="center" shrinkToFit="1"/>
    </xf>
    <xf numFmtId="0" fontId="17" fillId="0" borderId="12" xfId="3" applyNumberFormat="1" applyFont="1" applyBorder="1" applyAlignment="1">
      <alignment horizontal="center" vertical="center" shrinkToFit="1"/>
    </xf>
    <xf numFmtId="0" fontId="17" fillId="0" borderId="13" xfId="3" applyNumberFormat="1" applyFont="1" applyBorder="1" applyAlignment="1">
      <alignment horizontal="center" vertical="center" shrinkToFit="1"/>
    </xf>
    <xf numFmtId="0" fontId="17" fillId="0" borderId="11" xfId="3" applyNumberFormat="1" applyFont="1" applyBorder="1" applyAlignment="1">
      <alignment horizontal="center" vertical="center" shrinkToFit="1"/>
    </xf>
    <xf numFmtId="0" fontId="12" fillId="0" borderId="94" xfId="3" applyNumberFormat="1" applyFont="1" applyBorder="1" applyAlignment="1">
      <alignment horizontal="center" vertical="center" shrinkToFit="1"/>
    </xf>
    <xf numFmtId="0" fontId="12" fillId="0" borderId="95" xfId="3" applyNumberFormat="1" applyFont="1" applyBorder="1" applyAlignment="1">
      <alignment horizontal="center" vertical="center" shrinkToFit="1"/>
    </xf>
    <xf numFmtId="0" fontId="13" fillId="0" borderId="81" xfId="3" applyNumberFormat="1" applyFont="1" applyBorder="1" applyAlignment="1">
      <alignment horizontal="center" vertical="center" shrinkToFit="1"/>
    </xf>
    <xf numFmtId="0" fontId="13" fillId="0" borderId="41" xfId="3" applyNumberFormat="1" applyFont="1" applyBorder="1" applyAlignment="1">
      <alignment horizontal="center" vertical="center" shrinkToFit="1"/>
    </xf>
    <xf numFmtId="0" fontId="13" fillId="0" borderId="28" xfId="3" applyNumberFormat="1" applyFont="1" applyBorder="1" applyAlignment="1">
      <alignment horizontal="center" vertical="center" shrinkToFit="1"/>
    </xf>
    <xf numFmtId="0" fontId="13" fillId="0" borderId="92" xfId="3" applyNumberFormat="1" applyFont="1" applyBorder="1" applyAlignment="1">
      <alignment horizontal="center" vertical="center" shrinkToFit="1"/>
    </xf>
    <xf numFmtId="0" fontId="13" fillId="0" borderId="65" xfId="3" applyNumberFormat="1" applyFont="1" applyBorder="1" applyAlignment="1">
      <alignment horizontal="center" vertical="center" shrinkToFit="1"/>
    </xf>
    <xf numFmtId="0" fontId="13" fillId="0" borderId="66" xfId="3" applyNumberFormat="1" applyFont="1" applyBorder="1" applyAlignment="1">
      <alignment horizontal="center" vertical="center" shrinkToFit="1"/>
    </xf>
    <xf numFmtId="0" fontId="23" fillId="0" borderId="48" xfId="3" applyNumberFormat="1" applyFont="1" applyBorder="1" applyAlignment="1">
      <alignment horizontal="center" vertical="center" shrinkToFit="1"/>
    </xf>
    <xf numFmtId="0" fontId="23" fillId="0" borderId="49" xfId="3" applyNumberFormat="1" applyFont="1" applyBorder="1" applyAlignment="1">
      <alignment horizontal="center" vertical="center" shrinkToFit="1"/>
    </xf>
    <xf numFmtId="0" fontId="23" fillId="0" borderId="50" xfId="3" applyNumberFormat="1" applyFont="1" applyBorder="1" applyAlignment="1">
      <alignment horizontal="center" vertical="center" shrinkToFit="1"/>
    </xf>
    <xf numFmtId="0" fontId="23" fillId="0" borderId="51" xfId="3" applyNumberFormat="1" applyFont="1" applyBorder="1" applyAlignment="1">
      <alignment horizontal="center" vertical="center" shrinkToFit="1"/>
    </xf>
    <xf numFmtId="0" fontId="23" fillId="0" borderId="46" xfId="3" applyNumberFormat="1" applyFont="1" applyBorder="1" applyAlignment="1">
      <alignment horizontal="center" vertical="center" shrinkToFit="1"/>
    </xf>
    <xf numFmtId="0" fontId="23" fillId="0" borderId="47" xfId="3" applyNumberFormat="1" applyFont="1" applyBorder="1" applyAlignment="1">
      <alignment horizontal="center" vertical="center" shrinkToFit="1"/>
    </xf>
    <xf numFmtId="0" fontId="17" fillId="0" borderId="14" xfId="3" applyNumberFormat="1" applyFont="1" applyBorder="1" applyAlignment="1">
      <alignment horizontal="center" vertical="center" shrinkToFit="1"/>
    </xf>
    <xf numFmtId="0" fontId="15" fillId="0" borderId="149" xfId="3" applyNumberFormat="1" applyFont="1" applyBorder="1" applyAlignment="1">
      <alignment horizontal="center" vertical="center" shrinkToFit="1"/>
    </xf>
    <xf numFmtId="0" fontId="15" fillId="0" borderId="39" xfId="3" applyNumberFormat="1" applyFont="1" applyBorder="1" applyAlignment="1">
      <alignment horizontal="center" vertical="center" shrinkToFit="1"/>
    </xf>
    <xf numFmtId="0" fontId="15" fillId="0" borderId="95" xfId="3" applyNumberFormat="1" applyFont="1" applyBorder="1" applyAlignment="1">
      <alignment horizontal="center" vertical="center" shrinkToFit="1"/>
    </xf>
    <xf numFmtId="0" fontId="15" fillId="0" borderId="40" xfId="3" applyNumberFormat="1" applyFont="1" applyBorder="1" applyAlignment="1">
      <alignment horizontal="center" vertical="center" shrinkToFit="1"/>
    </xf>
    <xf numFmtId="0" fontId="15" fillId="0" borderId="41" xfId="3" applyNumberFormat="1" applyFont="1" applyBorder="1" applyAlignment="1">
      <alignment horizontal="center" vertical="center" shrinkToFit="1"/>
    </xf>
    <xf numFmtId="0" fontId="15" fillId="0" borderId="150" xfId="3" applyNumberFormat="1" applyFont="1" applyBorder="1" applyAlignment="1">
      <alignment horizontal="center" vertical="center" shrinkToFit="1"/>
    </xf>
    <xf numFmtId="0" fontId="17" fillId="2" borderId="54" xfId="3" applyNumberFormat="1" applyFont="1" applyFill="1" applyBorder="1" applyAlignment="1">
      <alignment horizontal="center" vertical="center" wrapText="1"/>
    </xf>
    <xf numFmtId="0" fontId="17" fillId="2" borderId="14" xfId="3" applyNumberFormat="1" applyFont="1" applyFill="1" applyBorder="1" applyAlignment="1">
      <alignment horizontal="center" vertical="center" wrapText="1"/>
    </xf>
    <xf numFmtId="0" fontId="17" fillId="0" borderId="77" xfId="3" applyNumberFormat="1" applyFont="1" applyBorder="1" applyAlignment="1">
      <alignment horizontal="center" vertical="center" shrinkToFit="1"/>
    </xf>
    <xf numFmtId="0" fontId="17" fillId="0" borderId="21" xfId="3" applyNumberFormat="1" applyFont="1" applyBorder="1" applyAlignment="1">
      <alignment horizontal="center" vertical="center" shrinkToFit="1"/>
    </xf>
    <xf numFmtId="0" fontId="17" fillId="0" borderId="98" xfId="3" applyNumberFormat="1" applyFont="1" applyBorder="1" applyAlignment="1">
      <alignment horizontal="center" vertical="center" shrinkToFit="1"/>
    </xf>
    <xf numFmtId="0" fontId="17" fillId="0" borderId="80" xfId="3" applyNumberFormat="1" applyFont="1" applyBorder="1" applyAlignment="1">
      <alignment horizontal="center" vertical="center" shrinkToFit="1"/>
    </xf>
    <xf numFmtId="0" fontId="17" fillId="0" borderId="84" xfId="3" applyNumberFormat="1" applyFont="1" applyBorder="1" applyAlignment="1">
      <alignment horizontal="center" vertical="center" shrinkToFit="1"/>
    </xf>
    <xf numFmtId="0" fontId="17" fillId="0" borderId="87" xfId="3" applyNumberFormat="1" applyFont="1" applyBorder="1" applyAlignment="1">
      <alignment horizontal="center" vertical="center" shrinkToFit="1"/>
    </xf>
    <xf numFmtId="0" fontId="17" fillId="0" borderId="81" xfId="3" applyNumberFormat="1" applyFont="1" applyBorder="1" applyAlignment="1">
      <alignment horizontal="center" vertical="center" shrinkToFit="1"/>
    </xf>
    <xf numFmtId="0" fontId="17" fillId="0" borderId="41" xfId="3" applyNumberFormat="1" applyFont="1" applyBorder="1" applyAlignment="1">
      <alignment horizontal="center" vertical="center" shrinkToFit="1"/>
    </xf>
    <xf numFmtId="0" fontId="17" fillId="0" borderId="28" xfId="3" applyNumberFormat="1" applyFont="1" applyBorder="1" applyAlignment="1">
      <alignment horizontal="center" vertical="center" shrinkToFit="1"/>
    </xf>
    <xf numFmtId="0" fontId="17" fillId="0" borderId="55" xfId="3" applyNumberFormat="1" applyFont="1" applyBorder="1" applyAlignment="1">
      <alignment horizontal="center" vertical="center" shrinkToFit="1"/>
    </xf>
    <xf numFmtId="0" fontId="23" fillId="0" borderId="44" xfId="3" applyNumberFormat="1" applyFont="1" applyBorder="1" applyAlignment="1">
      <alignment horizontal="center" vertical="center" shrinkToFit="1"/>
    </xf>
    <xf numFmtId="0" fontId="23" fillId="0" borderId="45" xfId="3" applyNumberFormat="1" applyFont="1" applyBorder="1" applyAlignment="1">
      <alignment horizontal="center" vertical="center" shrinkToFit="1"/>
    </xf>
    <xf numFmtId="0" fontId="23" fillId="0" borderId="67" xfId="3" applyNumberFormat="1" applyFont="1" applyBorder="1" applyAlignment="1">
      <alignment horizontal="center" vertical="center" shrinkToFit="1"/>
    </xf>
    <xf numFmtId="0" fontId="23" fillId="0" borderId="68" xfId="3" applyNumberFormat="1" applyFont="1" applyBorder="1" applyAlignment="1">
      <alignment horizontal="center" vertical="center" shrinkToFit="1"/>
    </xf>
    <xf numFmtId="0" fontId="23" fillId="0" borderId="91" xfId="3" applyNumberFormat="1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top"/>
    </xf>
    <xf numFmtId="0" fontId="18" fillId="0" borderId="26" xfId="0" applyFont="1" applyBorder="1" applyAlignment="1">
      <alignment horizontal="center" vertical="top"/>
    </xf>
    <xf numFmtId="0" fontId="18" fillId="0" borderId="16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76" xfId="0" applyFont="1" applyBorder="1" applyAlignment="1">
      <alignment horizontal="center" vertical="top"/>
    </xf>
    <xf numFmtId="0" fontId="18" fillId="0" borderId="69" xfId="0" applyFont="1" applyBorder="1" applyAlignment="1">
      <alignment horizontal="center" vertical="top"/>
    </xf>
    <xf numFmtId="0" fontId="18" fillId="0" borderId="78" xfId="0" applyFont="1" applyBorder="1" applyAlignment="1">
      <alignment horizontal="center" vertical="top"/>
    </xf>
    <xf numFmtId="0" fontId="18" fillId="0" borderId="79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35" fillId="0" borderId="29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9" fillId="0" borderId="97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9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15" fillId="0" borderId="15" xfId="3" applyNumberFormat="1" applyFont="1" applyBorder="1" applyAlignment="1">
      <alignment horizontal="center" vertical="center" shrinkToFit="1"/>
    </xf>
    <xf numFmtId="0" fontId="15" fillId="0" borderId="94" xfId="3" applyNumberFormat="1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151" xfId="0" applyFont="1" applyBorder="1" applyAlignment="1">
      <alignment horizontal="center" vertical="center"/>
    </xf>
    <xf numFmtId="0" fontId="12" fillId="0" borderId="152" xfId="0" applyFont="1" applyBorder="1" applyAlignment="1">
      <alignment horizontal="center" vertical="center"/>
    </xf>
    <xf numFmtId="0" fontId="12" fillId="0" borderId="153" xfId="0" applyFont="1" applyBorder="1" applyAlignment="1">
      <alignment horizontal="left" vertical="center"/>
    </xf>
    <xf numFmtId="0" fontId="12" fillId="0" borderId="154" xfId="0" applyFont="1" applyBorder="1" applyAlignment="1">
      <alignment horizontal="left" vertical="center"/>
    </xf>
    <xf numFmtId="0" fontId="12" fillId="0" borderId="15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12" fillId="0" borderId="10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2" fillId="0" borderId="99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2" fillId="0" borderId="10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105" xfId="0" applyFont="1" applyBorder="1" applyAlignment="1">
      <alignment horizontal="left" vertical="center"/>
    </xf>
    <xf numFmtId="0" fontId="12" fillId="0" borderId="131" xfId="0" applyFont="1" applyBorder="1" applyAlignment="1">
      <alignment horizontal="center" vertical="center"/>
    </xf>
    <xf numFmtId="0" fontId="12" fillId="0" borderId="130" xfId="0" applyFont="1" applyBorder="1" applyAlignment="1">
      <alignment horizontal="center" vertical="center"/>
    </xf>
    <xf numFmtId="0" fontId="12" fillId="0" borderId="132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4" fillId="0" borderId="89" xfId="0" applyFont="1" applyBorder="1" applyAlignment="1">
      <alignment horizontal="center" vertical="center" shrinkToFit="1"/>
    </xf>
    <xf numFmtId="0" fontId="24" fillId="0" borderId="87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5" fillId="12" borderId="56" xfId="0" applyFont="1" applyFill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7" borderId="56" xfId="0" applyFont="1" applyFill="1" applyBorder="1" applyAlignment="1">
      <alignment horizontal="center" vertical="center"/>
    </xf>
    <xf numFmtId="0" fontId="25" fillId="5" borderId="56" xfId="0" applyFont="1" applyFill="1" applyBorder="1" applyAlignment="1">
      <alignment horizontal="center" vertical="center"/>
    </xf>
    <xf numFmtId="0" fontId="28" fillId="10" borderId="56" xfId="0" applyFont="1" applyFill="1" applyBorder="1" applyAlignment="1">
      <alignment horizontal="center" vertical="center"/>
    </xf>
    <xf numFmtId="0" fontId="24" fillId="14" borderId="28" xfId="0" applyFont="1" applyFill="1" applyBorder="1" applyAlignment="1">
      <alignment horizontal="center" vertical="center" shrinkToFit="1"/>
    </xf>
    <xf numFmtId="0" fontId="24" fillId="15" borderId="28" xfId="0" applyFont="1" applyFill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20" fontId="15" fillId="0" borderId="28" xfId="0" applyNumberFormat="1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4" fillId="15" borderId="28" xfId="0" applyFont="1" applyFill="1" applyBorder="1" applyAlignment="1">
      <alignment horizontal="center" vertical="center"/>
    </xf>
    <xf numFmtId="0" fontId="24" fillId="14" borderId="28" xfId="0" applyFont="1" applyFill="1" applyBorder="1" applyAlignment="1">
      <alignment horizontal="center" vertical="center"/>
    </xf>
    <xf numFmtId="176" fontId="15" fillId="0" borderId="28" xfId="0" applyNumberFormat="1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/>
    </xf>
    <xf numFmtId="0" fontId="27" fillId="4" borderId="56" xfId="0" applyFont="1" applyFill="1" applyBorder="1" applyAlignment="1">
      <alignment horizontal="center" vertical="center"/>
    </xf>
    <xf numFmtId="0" fontId="25" fillId="11" borderId="56" xfId="0" applyFont="1" applyFill="1" applyBorder="1" applyAlignment="1">
      <alignment horizontal="center" vertical="center"/>
    </xf>
    <xf numFmtId="0" fontId="25" fillId="13" borderId="56" xfId="0" applyFont="1" applyFill="1" applyBorder="1" applyAlignment="1">
      <alignment horizontal="center" vertical="center"/>
    </xf>
    <xf numFmtId="0" fontId="27" fillId="8" borderId="56" xfId="0" applyFont="1" applyFill="1" applyBorder="1" applyAlignment="1">
      <alignment horizontal="center" vertical="center"/>
    </xf>
    <xf numFmtId="0" fontId="27" fillId="9" borderId="56" xfId="0" applyFont="1" applyFill="1" applyBorder="1" applyAlignment="1">
      <alignment horizontal="center" vertical="center"/>
    </xf>
    <xf numFmtId="0" fontId="24" fillId="15" borderId="72" xfId="0" applyFont="1" applyFill="1" applyBorder="1" applyAlignment="1">
      <alignment horizontal="center" vertical="center" shrinkToFit="1"/>
    </xf>
    <xf numFmtId="0" fontId="24" fillId="0" borderId="72" xfId="0" applyFont="1" applyBorder="1" applyAlignment="1">
      <alignment horizontal="center" vertical="center" shrinkToFit="1"/>
    </xf>
    <xf numFmtId="176" fontId="15" fillId="0" borderId="72" xfId="0" applyNumberFormat="1" applyFont="1" applyBorder="1" applyAlignment="1">
      <alignment horizontal="center" vertical="center" shrinkToFit="1"/>
    </xf>
    <xf numFmtId="0" fontId="24" fillId="14" borderId="72" xfId="0" applyFont="1" applyFill="1" applyBorder="1" applyAlignment="1">
      <alignment horizontal="center" vertical="center" shrinkToFit="1"/>
    </xf>
    <xf numFmtId="0" fontId="24" fillId="14" borderId="72" xfId="0" applyFont="1" applyFill="1" applyBorder="1" applyAlignment="1">
      <alignment horizontal="center" vertical="center"/>
    </xf>
    <xf numFmtId="0" fontId="24" fillId="15" borderId="72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 shrinkToFit="1"/>
    </xf>
    <xf numFmtId="0" fontId="15" fillId="0" borderId="86" xfId="0" applyFont="1" applyBorder="1" applyAlignment="1">
      <alignment horizontal="center" vertical="center" shrinkToFit="1"/>
    </xf>
    <xf numFmtId="20" fontId="15" fillId="0" borderId="72" xfId="0" applyNumberFormat="1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19" fillId="14" borderId="28" xfId="0" applyFont="1" applyFill="1" applyBorder="1" applyAlignment="1">
      <alignment horizontal="center" vertical="center" shrinkToFit="1"/>
    </xf>
    <xf numFmtId="0" fontId="19" fillId="15" borderId="28" xfId="0" applyFont="1" applyFill="1" applyBorder="1" applyAlignment="1">
      <alignment horizontal="center" vertical="center" shrinkToFit="1"/>
    </xf>
    <xf numFmtId="0" fontId="16" fillId="14" borderId="28" xfId="0" applyFont="1" applyFill="1" applyBorder="1" applyAlignment="1">
      <alignment horizontal="center" vertical="center"/>
    </xf>
    <xf numFmtId="0" fontId="16" fillId="15" borderId="28" xfId="0" applyFont="1" applyFill="1" applyBorder="1" applyAlignment="1">
      <alignment horizontal="center" vertical="center"/>
    </xf>
    <xf numFmtId="0" fontId="19" fillId="15" borderId="28" xfId="0" applyFont="1" applyFill="1" applyBorder="1" applyAlignment="1">
      <alignment horizontal="center" vertical="center"/>
    </xf>
    <xf numFmtId="0" fontId="19" fillId="14" borderId="2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5" xfId="0" applyFont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110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 wrapText="1" shrinkToFit="1"/>
    </xf>
    <xf numFmtId="0" fontId="25" fillId="0" borderId="87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30" fillId="0" borderId="108" xfId="0" applyFont="1" applyBorder="1" applyAlignment="1">
      <alignment horizontal="center" vertical="center"/>
    </xf>
    <xf numFmtId="0" fontId="25" fillId="0" borderId="111" xfId="0" applyFont="1" applyBorder="1" applyAlignment="1">
      <alignment horizontal="center" vertical="center" shrinkToFit="1"/>
    </xf>
    <xf numFmtId="0" fontId="25" fillId="0" borderId="81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85" xfId="0" applyFont="1" applyBorder="1" applyAlignment="1">
      <alignment horizontal="center" vertical="center" shrinkToFit="1"/>
    </xf>
    <xf numFmtId="0" fontId="25" fillId="0" borderId="84" xfId="0" applyFont="1" applyBorder="1" applyAlignment="1">
      <alignment horizontal="center" vertical="center" shrinkToFit="1"/>
    </xf>
    <xf numFmtId="0" fontId="24" fillId="0" borderId="124" xfId="0" applyFont="1" applyBorder="1" applyAlignment="1">
      <alignment horizontal="center" vertical="center"/>
    </xf>
    <xf numFmtId="0" fontId="24" fillId="0" borderId="12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84" xfId="0" applyFont="1" applyBorder="1" applyAlignment="1">
      <alignment horizontal="center" vertical="center" shrinkToFit="1"/>
    </xf>
    <xf numFmtId="0" fontId="24" fillId="0" borderId="123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4" fillId="0" borderId="124" xfId="0" applyFont="1" applyBorder="1" applyAlignment="1">
      <alignment horizontal="center" vertical="center" wrapText="1"/>
    </xf>
    <xf numFmtId="0" fontId="24" fillId="0" borderId="125" xfId="0" applyFont="1" applyBorder="1" applyAlignment="1">
      <alignment horizontal="center" vertical="center" wrapText="1"/>
    </xf>
    <xf numFmtId="0" fontId="34" fillId="14" borderId="28" xfId="0" applyFont="1" applyFill="1" applyBorder="1" applyAlignment="1">
      <alignment horizontal="center" vertical="center"/>
    </xf>
    <xf numFmtId="0" fontId="34" fillId="15" borderId="28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12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85" xfId="0" applyFont="1" applyBorder="1" applyAlignment="1">
      <alignment horizontal="center" vertical="center" wrapText="1"/>
    </xf>
    <xf numFmtId="0" fontId="24" fillId="0" borderId="122" xfId="0" applyFont="1" applyBorder="1" applyAlignment="1">
      <alignment horizontal="center" vertical="center"/>
    </xf>
    <xf numFmtId="20" fontId="15" fillId="0" borderId="3" xfId="0" applyNumberFormat="1" applyFont="1" applyBorder="1" applyAlignment="1">
      <alignment horizontal="center" vertical="center" shrinkToFit="1"/>
    </xf>
    <xf numFmtId="20" fontId="15" fillId="0" borderId="1" xfId="0" applyNumberFormat="1" applyFont="1" applyBorder="1" applyAlignment="1">
      <alignment horizontal="center" vertical="center" shrinkToFit="1"/>
    </xf>
    <xf numFmtId="20" fontId="15" fillId="0" borderId="141" xfId="0" applyNumberFormat="1" applyFont="1" applyBorder="1" applyAlignment="1">
      <alignment horizontal="center" vertical="center" shrinkToFit="1"/>
    </xf>
    <xf numFmtId="20" fontId="15" fillId="0" borderId="144" xfId="0" applyNumberFormat="1" applyFont="1" applyBorder="1" applyAlignment="1">
      <alignment horizontal="center" vertical="center" shrinkToFit="1"/>
    </xf>
    <xf numFmtId="20" fontId="15" fillId="0" borderId="82" xfId="0" applyNumberFormat="1" applyFont="1" applyBorder="1" applyAlignment="1">
      <alignment horizontal="center" vertical="center" shrinkToFit="1"/>
    </xf>
    <xf numFmtId="20" fontId="15" fillId="0" borderId="95" xfId="0" applyNumberFormat="1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118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 shrinkToFit="1"/>
    </xf>
    <xf numFmtId="0" fontId="24" fillId="0" borderId="127" xfId="0" applyFont="1" applyBorder="1" applyAlignment="1">
      <alignment horizontal="center" vertical="center" shrinkToFit="1"/>
    </xf>
    <xf numFmtId="0" fontId="24" fillId="0" borderId="128" xfId="0" applyFont="1" applyBorder="1" applyAlignment="1">
      <alignment horizontal="center" vertical="center" shrinkToFit="1"/>
    </xf>
    <xf numFmtId="0" fontId="24" fillId="0" borderId="129" xfId="0" applyFont="1" applyBorder="1" applyAlignment="1">
      <alignment horizontal="center" vertical="center" shrinkToFit="1"/>
    </xf>
    <xf numFmtId="49" fontId="2" fillId="0" borderId="29" xfId="1" applyNumberFormat="1" applyBorder="1" applyAlignment="1">
      <alignment horizontal="center"/>
    </xf>
    <xf numFmtId="49" fontId="2" fillId="0" borderId="9" xfId="1" applyNumberFormat="1" applyBorder="1" applyAlignment="1">
      <alignment horizontal="center"/>
    </xf>
    <xf numFmtId="49" fontId="2" fillId="0" borderId="29" xfId="1" applyNumberFormat="1" applyBorder="1" applyAlignment="1">
      <alignment horizontal="center" vertical="center" wrapText="1"/>
    </xf>
    <xf numFmtId="49" fontId="2" fillId="0" borderId="9" xfId="1" applyNumberForma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top"/>
    </xf>
    <xf numFmtId="49" fontId="2" fillId="0" borderId="26" xfId="1" applyNumberFormat="1" applyBorder="1" applyAlignment="1">
      <alignment horizontal="left"/>
    </xf>
    <xf numFmtId="49" fontId="2" fillId="0" borderId="29" xfId="1" applyNumberFormat="1" applyBorder="1" applyAlignment="1">
      <alignment horizontal="center" vertical="center"/>
    </xf>
    <xf numFmtId="49" fontId="2" fillId="0" borderId="8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center" vertical="center"/>
    </xf>
    <xf numFmtId="49" fontId="2" fillId="0" borderId="8" xfId="1" applyNumberFormat="1" applyBorder="1" applyAlignment="1">
      <alignment horizontal="center"/>
    </xf>
    <xf numFmtId="49" fontId="2" fillId="0" borderId="29" xfId="1" applyNumberFormat="1" applyBorder="1" applyAlignment="1">
      <alignment horizontal="center" vertical="top"/>
    </xf>
    <xf numFmtId="49" fontId="2" fillId="0" borderId="9" xfId="1" applyNumberFormat="1" applyBorder="1" applyAlignment="1">
      <alignment horizontal="center" vertical="top"/>
    </xf>
    <xf numFmtId="49" fontId="2" fillId="3" borderId="29" xfId="1" applyNumberFormat="1" applyFill="1" applyBorder="1" applyAlignment="1">
      <alignment horizontal="center" vertical="center"/>
    </xf>
    <xf numFmtId="49" fontId="2" fillId="3" borderId="8" xfId="1" applyNumberFormat="1" applyFill="1" applyBorder="1" applyAlignment="1">
      <alignment horizontal="center" vertical="center"/>
    </xf>
    <xf numFmtId="49" fontId="2" fillId="3" borderId="9" xfId="1" applyNumberFormat="1" applyFill="1" applyBorder="1" applyAlignment="1">
      <alignment horizontal="center" vertical="center"/>
    </xf>
    <xf numFmtId="49" fontId="2" fillId="0" borderId="25" xfId="1" applyNumberFormat="1" applyBorder="1" applyAlignment="1">
      <alignment horizontal="center" vertical="center"/>
    </xf>
    <xf numFmtId="49" fontId="2" fillId="0" borderId="17" xfId="1" applyNumberFormat="1" applyBorder="1" applyAlignment="1">
      <alignment horizontal="center" vertical="center"/>
    </xf>
    <xf numFmtId="49" fontId="2" fillId="0" borderId="7" xfId="1" applyNumberFormat="1" applyBorder="1" applyAlignment="1">
      <alignment horizontal="center" vertical="center"/>
    </xf>
    <xf numFmtId="49" fontId="6" fillId="0" borderId="57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2" fillId="0" borderId="58" xfId="1" applyNumberFormat="1" applyBorder="1" applyAlignment="1">
      <alignment horizontal="center"/>
    </xf>
    <xf numFmtId="49" fontId="2" fillId="0" borderId="33" xfId="1" applyNumberFormat="1" applyBorder="1" applyAlignment="1">
      <alignment horizontal="center"/>
    </xf>
    <xf numFmtId="49" fontId="2" fillId="0" borderId="59" xfId="1" applyNumberFormat="1" applyBorder="1" applyAlignment="1">
      <alignment horizontal="center"/>
    </xf>
    <xf numFmtId="49" fontId="2" fillId="0" borderId="8" xfId="1" applyNumberFormat="1" applyBorder="1" applyAlignment="1">
      <alignment horizontal="center" vertical="top"/>
    </xf>
    <xf numFmtId="49" fontId="2" fillId="0" borderId="60" xfId="1" applyNumberFormat="1" applyBorder="1" applyAlignment="1">
      <alignment horizontal="center"/>
    </xf>
    <xf numFmtId="49" fontId="2" fillId="0" borderId="26" xfId="1" applyNumberFormat="1" applyBorder="1" applyAlignment="1">
      <alignment horizontal="center"/>
    </xf>
    <xf numFmtId="49" fontId="2" fillId="0" borderId="16" xfId="1" applyNumberForma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23" xfId="1" applyNumberFormat="1" applyBorder="1" applyAlignment="1">
      <alignment horizontal="center"/>
    </xf>
    <xf numFmtId="49" fontId="2" fillId="0" borderId="7" xfId="1" applyNumberFormat="1" applyBorder="1" applyAlignment="1">
      <alignment horizontal="center"/>
    </xf>
    <xf numFmtId="49" fontId="2" fillId="0" borderId="17" xfId="1" applyNumberFormat="1" applyBorder="1" applyAlignment="1">
      <alignment horizontal="center"/>
    </xf>
    <xf numFmtId="49" fontId="2" fillId="0" borderId="37" xfId="1" applyNumberFormat="1" applyBorder="1" applyAlignment="1">
      <alignment horizontal="center"/>
    </xf>
    <xf numFmtId="49" fontId="2" fillId="0" borderId="22" xfId="1" applyNumberFormat="1" applyBorder="1" applyAlignment="1">
      <alignment horizontal="center"/>
    </xf>
    <xf numFmtId="49" fontId="2" fillId="0" borderId="25" xfId="1" applyNumberFormat="1" applyBorder="1" applyAlignment="1">
      <alignment horizontal="center"/>
    </xf>
    <xf numFmtId="49" fontId="2" fillId="0" borderId="10" xfId="1" applyNumberFormat="1" applyBorder="1" applyAlignment="1">
      <alignment horizontal="center" vertical="center"/>
    </xf>
    <xf numFmtId="177" fontId="2" fillId="0" borderId="8" xfId="1" applyNumberFormat="1" applyBorder="1" applyAlignment="1">
      <alignment horizontal="center" vertical="center"/>
    </xf>
    <xf numFmtId="177" fontId="2" fillId="0" borderId="9" xfId="1" applyNumberFormat="1" applyBorder="1" applyAlignment="1">
      <alignment horizontal="center" vertical="center"/>
    </xf>
    <xf numFmtId="49" fontId="2" fillId="0" borderId="61" xfId="1" applyNumberFormat="1" applyBorder="1" applyAlignment="1">
      <alignment horizontal="center" vertical="center"/>
    </xf>
    <xf numFmtId="49" fontId="5" fillId="0" borderId="37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0" fontId="2" fillId="0" borderId="0" xfId="1" applyAlignment="1">
      <alignment horizontal="center" vertical="top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</cellXfs>
  <cellStyles count="7">
    <cellStyle name="ハイパーリンク 2" xfId="6" xr:uid="{00000000-0005-0000-0000-000000000000}"/>
    <cellStyle name="ハイパーリンク 3" xfId="8" xr:uid="{00000000-0005-0000-0000-000001000000}"/>
    <cellStyle name="通貨 2" xfId="9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7" xr:uid="{00000000-0005-0000-0000-000006000000}"/>
  </cellStyles>
  <dxfs count="0"/>
  <tableStyles count="0" defaultTableStyle="TableStyleMedium9" defaultPivotStyle="PivotStyleLight16"/>
  <colors>
    <mruColors>
      <color rgb="FFB19FFD"/>
      <color rgb="FF00CCFF"/>
      <color rgb="FF0066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26</xdr:row>
      <xdr:rowOff>0</xdr:rowOff>
    </xdr:from>
    <xdr:to>
      <xdr:col>10</xdr:col>
      <xdr:colOff>0</xdr:colOff>
      <xdr:row>30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 bwMode="auto">
        <a:xfrm>
          <a:off x="1335823" y="2404482"/>
          <a:ext cx="1103506" cy="743414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0</xdr:colOff>
      <xdr:row>26</xdr:row>
      <xdr:rowOff>0</xdr:rowOff>
    </xdr:from>
    <xdr:to>
      <xdr:col>10</xdr:col>
      <xdr:colOff>0</xdr:colOff>
      <xdr:row>30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 bwMode="auto">
        <a:xfrm flipV="1">
          <a:off x="1335823" y="2404482"/>
          <a:ext cx="1103506" cy="743414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14</xdr:row>
      <xdr:rowOff>0</xdr:rowOff>
    </xdr:from>
    <xdr:to>
      <xdr:col>27</xdr:col>
      <xdr:colOff>0</xdr:colOff>
      <xdr:row>18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C7AB656-CF89-4346-9F53-250DEE9734BA}"/>
            </a:ext>
          </a:extLst>
        </xdr:cNvPr>
        <xdr:cNvCxnSpPr/>
      </xdr:nvCxnSpPr>
      <xdr:spPr bwMode="auto">
        <a:xfrm>
          <a:off x="1335823" y="4716037"/>
          <a:ext cx="1103506" cy="743414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14</xdr:row>
      <xdr:rowOff>0</xdr:rowOff>
    </xdr:from>
    <xdr:to>
      <xdr:col>27</xdr:col>
      <xdr:colOff>0</xdr:colOff>
      <xdr:row>18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A176EA7-0CCC-47DF-8DD1-0249B0512D14}"/>
            </a:ext>
          </a:extLst>
        </xdr:cNvPr>
        <xdr:cNvCxnSpPr/>
      </xdr:nvCxnSpPr>
      <xdr:spPr bwMode="auto">
        <a:xfrm flipV="1">
          <a:off x="1335823" y="4716037"/>
          <a:ext cx="1103506" cy="743414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47660</xdr:colOff>
      <xdr:row>14</xdr:row>
      <xdr:rowOff>11546</xdr:rowOff>
    </xdr:from>
    <xdr:to>
      <xdr:col>11</xdr:col>
      <xdr:colOff>1</xdr:colOff>
      <xdr:row>17</xdr:row>
      <xdr:rowOff>219364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A1AAA3E9-5C26-90CE-3322-040E5BF86F4B}"/>
            </a:ext>
          </a:extLst>
        </xdr:cNvPr>
        <xdr:cNvSpPr/>
      </xdr:nvSpPr>
      <xdr:spPr bwMode="auto">
        <a:xfrm>
          <a:off x="682660" y="4133273"/>
          <a:ext cx="1614886" cy="1039091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21736</xdr:rowOff>
    </xdr:from>
    <xdr:to>
      <xdr:col>5</xdr:col>
      <xdr:colOff>427653</xdr:colOff>
      <xdr:row>19</xdr:row>
      <xdr:rowOff>136071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7B9A23EE-779E-4062-8420-648C769D3EBE}"/>
            </a:ext>
          </a:extLst>
        </xdr:cNvPr>
        <xdr:cNvSpPr/>
      </xdr:nvSpPr>
      <xdr:spPr bwMode="auto">
        <a:xfrm>
          <a:off x="1370434" y="3588751"/>
          <a:ext cx="1341275" cy="998800"/>
        </a:xfrm>
        <a:prstGeom prst="triangl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14</xdr:row>
      <xdr:rowOff>21736</xdr:rowOff>
    </xdr:from>
    <xdr:to>
      <xdr:col>20</xdr:col>
      <xdr:colOff>4018</xdr:colOff>
      <xdr:row>19</xdr:row>
      <xdr:rowOff>136071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95E12229-6C46-4BE4-A763-7A32D51637C5}"/>
            </a:ext>
          </a:extLst>
        </xdr:cNvPr>
        <xdr:cNvSpPr/>
      </xdr:nvSpPr>
      <xdr:spPr bwMode="auto">
        <a:xfrm>
          <a:off x="7093857" y="3260236"/>
          <a:ext cx="1255875" cy="1066835"/>
        </a:xfrm>
        <a:prstGeom prst="triangl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83115</xdr:colOff>
      <xdr:row>25</xdr:row>
      <xdr:rowOff>45348</xdr:rowOff>
    </xdr:from>
    <xdr:to>
      <xdr:col>13</xdr:col>
      <xdr:colOff>334212</xdr:colOff>
      <xdr:row>33</xdr:row>
      <xdr:rowOff>188677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C1DAC2C6-0EC7-BBD1-2A9A-0DC976018BCD}"/>
            </a:ext>
          </a:extLst>
        </xdr:cNvPr>
        <xdr:cNvGrpSpPr/>
      </xdr:nvGrpSpPr>
      <xdr:grpSpPr>
        <a:xfrm>
          <a:off x="3838686" y="5370277"/>
          <a:ext cx="1920240" cy="1667329"/>
          <a:chOff x="9943743" y="4544784"/>
          <a:chExt cx="1920240" cy="1667329"/>
        </a:xfrm>
      </xdr:grpSpPr>
      <xdr:sp macro="" textlink="">
        <xdr:nvSpPr>
          <xdr:cNvPr id="5" name="五角形 4">
            <a:extLst>
              <a:ext uri="{FF2B5EF4-FFF2-40B4-BE49-F238E27FC236}">
                <a16:creationId xmlns:a16="http://schemas.microsoft.com/office/drawing/2014/main" id="{4AA7E8D0-CBD9-3144-B42E-C558574A7311}"/>
              </a:ext>
            </a:extLst>
          </xdr:cNvPr>
          <xdr:cNvSpPr/>
        </xdr:nvSpPr>
        <xdr:spPr bwMode="auto">
          <a:xfrm>
            <a:off x="9943743" y="4544784"/>
            <a:ext cx="1920240" cy="1667329"/>
          </a:xfrm>
          <a:prstGeom prst="pentagon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899CF44E-C5DD-4DA6-7FD8-12FA83B36A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86150" y="5125358"/>
            <a:ext cx="425450" cy="768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38100</xdr:rowOff>
    </xdr:from>
    <xdr:to>
      <xdr:col>22</xdr:col>
      <xdr:colOff>180975</xdr:colOff>
      <xdr:row>0</xdr:row>
      <xdr:rowOff>400050</xdr:rowOff>
    </xdr:to>
    <xdr:sp macro="" textlink="">
      <xdr:nvSpPr>
        <xdr:cNvPr id="4097" name="WordArt 1">
          <a:extLst>
            <a:ext uri="{FF2B5EF4-FFF2-40B4-BE49-F238E27FC236}">
              <a16:creationId xmlns:a16="http://schemas.microsoft.com/office/drawing/2014/main" id="{00000000-0008-0000-0900-000001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00225" y="38100"/>
          <a:ext cx="4038600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view="pageBreakPreview" zoomScale="70" zoomScaleNormal="90" zoomScaleSheetLayoutView="70" workbookViewId="0">
      <selection activeCell="A16" sqref="A16"/>
    </sheetView>
  </sheetViews>
  <sheetFormatPr defaultColWidth="9" defaultRowHeight="30" customHeight="1" x14ac:dyDescent="0.2"/>
  <cols>
    <col min="1" max="4" width="16.6328125" style="83" customWidth="1"/>
    <col min="5" max="5" width="16.6328125" style="81" customWidth="1"/>
    <col min="6" max="6" width="12.26953125" style="57" customWidth="1"/>
    <col min="7" max="16384" width="9" style="57"/>
  </cols>
  <sheetData>
    <row r="1" spans="1:6" ht="50" customHeight="1" thickBot="1" x14ac:dyDescent="0.25">
      <c r="A1" s="136" t="s">
        <v>191</v>
      </c>
      <c r="B1" s="137"/>
      <c r="C1" s="137"/>
      <c r="D1" s="137"/>
      <c r="E1" s="137"/>
      <c r="F1" s="82"/>
    </row>
    <row r="2" spans="1:6" ht="50" customHeight="1" x14ac:dyDescent="0.2">
      <c r="A2" s="138"/>
      <c r="B2" s="139"/>
      <c r="C2" s="139"/>
      <c r="D2" s="139"/>
      <c r="E2" s="108" t="s">
        <v>4</v>
      </c>
    </row>
    <row r="3" spans="1:6" ht="50" customHeight="1" x14ac:dyDescent="0.2">
      <c r="A3" s="109">
        <v>1</v>
      </c>
      <c r="B3" s="140" t="s">
        <v>156</v>
      </c>
      <c r="C3" s="140"/>
      <c r="D3" s="140"/>
      <c r="E3" s="110">
        <v>1</v>
      </c>
      <c r="F3" s="54"/>
    </row>
    <row r="4" spans="1:6" ht="50" customHeight="1" x14ac:dyDescent="0.2">
      <c r="A4" s="109">
        <v>2</v>
      </c>
      <c r="B4" s="140" t="s">
        <v>135</v>
      </c>
      <c r="C4" s="140"/>
      <c r="D4" s="140"/>
      <c r="E4" s="110"/>
      <c r="F4" s="54"/>
    </row>
    <row r="5" spans="1:6" ht="50" customHeight="1" x14ac:dyDescent="0.2">
      <c r="A5" s="109">
        <v>3</v>
      </c>
      <c r="B5" s="140" t="s">
        <v>133</v>
      </c>
      <c r="C5" s="140"/>
      <c r="D5" s="140"/>
      <c r="E5" s="110"/>
      <c r="F5" s="54"/>
    </row>
    <row r="6" spans="1:6" ht="50" customHeight="1" x14ac:dyDescent="0.2">
      <c r="A6" s="109">
        <v>4</v>
      </c>
      <c r="B6" s="140" t="s">
        <v>157</v>
      </c>
      <c r="C6" s="140"/>
      <c r="D6" s="140"/>
      <c r="E6" s="110"/>
      <c r="F6" s="54"/>
    </row>
    <row r="7" spans="1:6" ht="50" customHeight="1" x14ac:dyDescent="0.2">
      <c r="A7" s="109">
        <v>5</v>
      </c>
      <c r="B7" s="140" t="s">
        <v>194</v>
      </c>
      <c r="C7" s="140"/>
      <c r="D7" s="140"/>
      <c r="E7" s="110"/>
      <c r="F7" s="54"/>
    </row>
    <row r="8" spans="1:6" ht="50" customHeight="1" x14ac:dyDescent="0.2">
      <c r="A8" s="109">
        <v>6</v>
      </c>
      <c r="B8" s="140" t="s">
        <v>192</v>
      </c>
      <c r="C8" s="140"/>
      <c r="D8" s="140"/>
      <c r="E8" s="110"/>
      <c r="F8" s="54"/>
    </row>
    <row r="9" spans="1:6" ht="50" customHeight="1" x14ac:dyDescent="0.2">
      <c r="A9" s="109">
        <v>7</v>
      </c>
      <c r="B9" s="140" t="s">
        <v>155</v>
      </c>
      <c r="C9" s="140"/>
      <c r="D9" s="140"/>
      <c r="E9" s="110">
        <v>3</v>
      </c>
      <c r="F9" s="54"/>
    </row>
    <row r="10" spans="1:6" ht="50" customHeight="1" x14ac:dyDescent="0.2">
      <c r="A10" s="109">
        <v>8</v>
      </c>
      <c r="B10" s="140" t="s">
        <v>132</v>
      </c>
      <c r="C10" s="140"/>
      <c r="D10" s="140"/>
      <c r="E10" s="110">
        <v>2</v>
      </c>
      <c r="F10" s="54"/>
    </row>
    <row r="11" spans="1:6" ht="50" customHeight="1" x14ac:dyDescent="0.2">
      <c r="A11" s="109">
        <v>9</v>
      </c>
      <c r="B11" s="140" t="s">
        <v>158</v>
      </c>
      <c r="C11" s="140"/>
      <c r="D11" s="140"/>
      <c r="E11" s="110"/>
      <c r="F11" s="54"/>
    </row>
    <row r="12" spans="1:6" ht="50" customHeight="1" x14ac:dyDescent="0.2">
      <c r="A12" s="109">
        <v>10</v>
      </c>
      <c r="B12" s="140" t="s">
        <v>134</v>
      </c>
      <c r="C12" s="140"/>
      <c r="D12" s="140"/>
      <c r="E12" s="110"/>
      <c r="F12" s="54"/>
    </row>
    <row r="13" spans="1:6" ht="50" customHeight="1" x14ac:dyDescent="0.2">
      <c r="A13" s="109">
        <v>11</v>
      </c>
      <c r="B13" s="140" t="s">
        <v>193</v>
      </c>
      <c r="C13" s="140"/>
      <c r="D13" s="140"/>
      <c r="E13" s="110"/>
      <c r="F13" s="54"/>
    </row>
    <row r="14" spans="1:6" ht="50" customHeight="1" thickBot="1" x14ac:dyDescent="0.25">
      <c r="A14" s="111"/>
      <c r="B14" s="141"/>
      <c r="C14" s="141"/>
      <c r="D14" s="141"/>
      <c r="E14" s="112"/>
    </row>
    <row r="15" spans="1:6" ht="50" customHeight="1" thickBot="1" x14ac:dyDescent="0.25">
      <c r="A15" s="3"/>
      <c r="B15" s="2"/>
      <c r="C15" s="2"/>
      <c r="D15" s="2"/>
      <c r="E15" s="1"/>
    </row>
    <row r="16" spans="1:6" ht="30" customHeight="1" x14ac:dyDescent="0.2">
      <c r="E16" s="83"/>
    </row>
    <row r="17" spans="5:5" ht="30" customHeight="1" x14ac:dyDescent="0.2">
      <c r="E17" s="83"/>
    </row>
    <row r="18" spans="5:5" ht="30" customHeight="1" x14ac:dyDescent="0.2">
      <c r="E18" s="83"/>
    </row>
    <row r="19" spans="5:5" ht="30" customHeight="1" x14ac:dyDescent="0.2">
      <c r="E19" s="83"/>
    </row>
    <row r="20" spans="5:5" ht="30" customHeight="1" x14ac:dyDescent="0.2">
      <c r="E20" s="83"/>
    </row>
    <row r="21" spans="5:5" ht="30" customHeight="1" x14ac:dyDescent="0.2">
      <c r="E21" s="83"/>
    </row>
    <row r="22" spans="5:5" ht="30" customHeight="1" x14ac:dyDescent="0.2">
      <c r="E22" s="83"/>
    </row>
    <row r="23" spans="5:5" ht="30" customHeight="1" x14ac:dyDescent="0.2">
      <c r="E23" s="83"/>
    </row>
    <row r="24" spans="5:5" ht="30" customHeight="1" x14ac:dyDescent="0.2">
      <c r="E24" s="83"/>
    </row>
    <row r="25" spans="5:5" ht="30" customHeight="1" x14ac:dyDescent="0.2">
      <c r="E25" s="83"/>
    </row>
    <row r="26" spans="5:5" ht="30" customHeight="1" x14ac:dyDescent="0.2">
      <c r="E26" s="83"/>
    </row>
    <row r="27" spans="5:5" ht="30" customHeight="1" x14ac:dyDescent="0.2">
      <c r="E27" s="83"/>
    </row>
    <row r="28" spans="5:5" ht="30" customHeight="1" x14ac:dyDescent="0.2">
      <c r="E28" s="83"/>
    </row>
    <row r="29" spans="5:5" ht="30" customHeight="1" x14ac:dyDescent="0.2">
      <c r="E29" s="83"/>
    </row>
    <row r="30" spans="5:5" ht="30" customHeight="1" x14ac:dyDescent="0.2">
      <c r="E30" s="83"/>
    </row>
  </sheetData>
  <mergeCells count="15">
    <mergeCell ref="A15:E15"/>
    <mergeCell ref="A1:E1"/>
    <mergeCell ref="A2:D2"/>
    <mergeCell ref="B3:D3"/>
    <mergeCell ref="B4:D4"/>
    <mergeCell ref="B5:D5"/>
    <mergeCell ref="B6:D6"/>
    <mergeCell ref="B11:D11"/>
    <mergeCell ref="B12:D12"/>
    <mergeCell ref="B7:D7"/>
    <mergeCell ref="B8:D8"/>
    <mergeCell ref="B13:D13"/>
    <mergeCell ref="B9:D9"/>
    <mergeCell ref="B10:D10"/>
    <mergeCell ref="B14:D14"/>
  </mergeCells>
  <phoneticPr fontId="8"/>
  <printOptions horizontalCentered="1"/>
  <pageMargins left="0.47244094488188981" right="0.23622047244094491" top="0.74803149606299213" bottom="0.31496062992125984" header="0.51181102362204722" footer="0.31496062992125984"/>
  <pageSetup paperSize="9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A71"/>
  <sheetViews>
    <sheetView view="pageBreakPreview" topLeftCell="A9" zoomScale="55" zoomScaleNormal="80" zoomScaleSheetLayoutView="55" workbookViewId="0">
      <selection activeCell="BC36" sqref="BC36:BD37"/>
    </sheetView>
  </sheetViews>
  <sheetFormatPr defaultColWidth="9" defaultRowHeight="13" x14ac:dyDescent="0.2"/>
  <cols>
    <col min="1" max="1" width="3.08984375" style="71" customWidth="1"/>
    <col min="2" max="33" width="2.90625" style="57" customWidth="1"/>
    <col min="34" max="40" width="2.90625" style="71" customWidth="1"/>
    <col min="41" max="52" width="5.6328125" style="71" customWidth="1"/>
    <col min="53" max="66" width="2.90625" style="133" customWidth="1"/>
    <col min="67" max="78" width="2.90625" style="71" customWidth="1"/>
    <col min="79" max="79" width="3.26953125" style="71" customWidth="1"/>
    <col min="80" max="80" width="3" style="71" customWidth="1"/>
    <col min="81" max="81" width="3.453125" style="71" customWidth="1"/>
    <col min="82" max="82" width="9" style="71"/>
    <col min="83" max="83" width="12.6328125" style="71" bestFit="1" customWidth="1"/>
    <col min="84" max="16384" width="9" style="71"/>
  </cols>
  <sheetData>
    <row r="1" spans="2:162" ht="16" x14ac:dyDescent="0.2"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</row>
    <row r="2" spans="2:162" s="83" customFormat="1" ht="30" customHeight="1" x14ac:dyDescent="0.2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</row>
    <row r="3" spans="2:162" s="83" customFormat="1" ht="30" customHeight="1" x14ac:dyDescent="0.2">
      <c r="B3" s="232" t="s">
        <v>208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</row>
    <row r="4" spans="2:162" s="83" customFormat="1" ht="30" customHeight="1" x14ac:dyDescent="0.2">
      <c r="B4" s="232" t="s">
        <v>209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</row>
    <row r="5" spans="2:162" s="83" customFormat="1" ht="22" customHeight="1" thickBot="1" x14ac:dyDescent="0.25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</row>
    <row r="6" spans="2:162" s="83" customFormat="1" ht="22" customHeight="1" x14ac:dyDescent="0.2">
      <c r="B6" s="237" t="s">
        <v>123</v>
      </c>
      <c r="C6" s="238"/>
      <c r="D6" s="238"/>
      <c r="E6" s="238"/>
      <c r="F6" s="238"/>
      <c r="G6" s="238"/>
      <c r="H6" s="238"/>
      <c r="I6" s="238"/>
      <c r="J6" s="239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237" t="s">
        <v>169</v>
      </c>
      <c r="AI6" s="238"/>
      <c r="AJ6" s="238"/>
      <c r="AK6" s="238"/>
      <c r="AL6" s="238"/>
      <c r="AM6" s="238"/>
      <c r="AN6" s="238"/>
      <c r="AO6" s="238"/>
      <c r="AP6" s="239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</row>
    <row r="7" spans="2:162" s="83" customFormat="1" ht="22" customHeight="1" thickBot="1" x14ac:dyDescent="0.25">
      <c r="B7" s="240"/>
      <c r="C7" s="241"/>
      <c r="D7" s="241"/>
      <c r="E7" s="241"/>
      <c r="F7" s="241"/>
      <c r="G7" s="241"/>
      <c r="H7" s="241"/>
      <c r="I7" s="241"/>
      <c r="J7" s="24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240"/>
      <c r="AI7" s="241"/>
      <c r="AJ7" s="241"/>
      <c r="AK7" s="241"/>
      <c r="AL7" s="241"/>
      <c r="AM7" s="241"/>
      <c r="AN7" s="241"/>
      <c r="AO7" s="241"/>
      <c r="AP7" s="24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</row>
    <row r="8" spans="2:162" s="83" customFormat="1" ht="22" customHeight="1" thickBot="1" x14ac:dyDescent="0.25">
      <c r="J8" s="92"/>
      <c r="K8" s="92"/>
      <c r="L8" s="92"/>
      <c r="M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</row>
    <row r="9" spans="2:162" s="57" customFormat="1" ht="22" customHeight="1" x14ac:dyDescent="0.2">
      <c r="AG9" s="72"/>
      <c r="AH9" s="202" t="s">
        <v>15</v>
      </c>
      <c r="AI9" s="203"/>
      <c r="AJ9" s="177" t="s">
        <v>131</v>
      </c>
      <c r="AK9" s="178"/>
      <c r="AL9" s="178"/>
      <c r="AM9" s="178"/>
      <c r="AN9" s="179"/>
      <c r="AO9" s="180" t="str">
        <f>AJ10</f>
        <v>ヴォルティーダ沖縄Jr</v>
      </c>
      <c r="AP9" s="178"/>
      <c r="AQ9" s="179"/>
      <c r="AR9" s="180" t="str">
        <f>AJ12</f>
        <v>伊是名FC</v>
      </c>
      <c r="AS9" s="178"/>
      <c r="AT9" s="179"/>
      <c r="AU9" s="180" t="str">
        <f>AJ14</f>
        <v>FUN　FC</v>
      </c>
      <c r="AV9" s="178"/>
      <c r="AW9" s="213"/>
      <c r="AX9" s="204">
        <f>AJ16</f>
        <v>0</v>
      </c>
      <c r="AY9" s="205"/>
      <c r="AZ9" s="206"/>
      <c r="BA9" s="177" t="s">
        <v>17</v>
      </c>
      <c r="BB9" s="179"/>
      <c r="BC9" s="180" t="s">
        <v>126</v>
      </c>
      <c r="BD9" s="179"/>
      <c r="BE9" s="180" t="s">
        <v>18</v>
      </c>
      <c r="BF9" s="179"/>
      <c r="BG9" s="180" t="s">
        <v>19</v>
      </c>
      <c r="BH9" s="179"/>
      <c r="BI9" s="180" t="s">
        <v>20</v>
      </c>
      <c r="BJ9" s="179"/>
      <c r="BK9" s="180" t="s">
        <v>21</v>
      </c>
      <c r="BL9" s="179"/>
      <c r="BM9" s="180" t="s">
        <v>22</v>
      </c>
      <c r="BN9" s="195"/>
      <c r="BO9" s="71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</row>
    <row r="10" spans="2:162" s="57" customFormat="1" ht="22" customHeight="1" x14ac:dyDescent="0.2">
      <c r="L10" s="74"/>
      <c r="M10" s="74"/>
      <c r="AG10" s="75"/>
      <c r="AH10" s="156">
        <f>IFERROR(IF(CE11=0,"",RANK($CE11,$CE$11:$CE$17,0)),"")</f>
        <v>1</v>
      </c>
      <c r="AI10" s="157"/>
      <c r="AJ10" s="207" t="s">
        <v>195</v>
      </c>
      <c r="AK10" s="208"/>
      <c r="AL10" s="209"/>
      <c r="AM10" s="209"/>
      <c r="AN10" s="209"/>
      <c r="AO10" s="189"/>
      <c r="AP10" s="190"/>
      <c r="AQ10" s="191"/>
      <c r="AR10" s="114"/>
      <c r="AS10" s="115" t="str">
        <f>IF(AR11="","",IF(AR11-AT11&gt;0,"〇",IF(AR11-AT11&lt;0,"●","△")))</f>
        <v>〇</v>
      </c>
      <c r="AT10" s="116"/>
      <c r="AU10" s="114"/>
      <c r="AV10" s="115" t="str">
        <f>IF(AU11="","",IF(AU11-AW11&gt;0,"〇",IF(AU11-AW11&lt;0,"●","△")))</f>
        <v>〇</v>
      </c>
      <c r="AW10" s="116"/>
      <c r="AX10" s="117"/>
      <c r="AY10" s="118" t="str">
        <f>IF(AX11="","",IF(AX11-AZ11&gt;0,"〇",IF(AX11-AZ11&lt;0,"●","△")))</f>
        <v/>
      </c>
      <c r="AZ10" s="113"/>
      <c r="BA10" s="243">
        <f>IF(AND((COUNTIF(AO10:AZ10,"〇")*3)+(COUNTIF(AO10:AZ10,"△")*1)=0,AY10="")=TRUE,"",(COUNTIF(AO10:AZ10,"〇")*3)+(COUNTIF(AO10:AZ10,"△")*1))</f>
        <v>6</v>
      </c>
      <c r="BB10" s="201"/>
      <c r="BC10" s="196">
        <f>IF((COUNTIF(AO10:AZ10,"〇")*1)=0,"",(COUNTIF(AO10:AZ10,"〇")*1))</f>
        <v>2</v>
      </c>
      <c r="BD10" s="201"/>
      <c r="BE10" s="196">
        <v>0</v>
      </c>
      <c r="BF10" s="201"/>
      <c r="BG10" s="196" t="str">
        <f>IF((COUNTIF(AO10:AZ10,"●")*1)=0,"",(COUNTIF(AO10:AZ10,"●")*1))</f>
        <v/>
      </c>
      <c r="BH10" s="201"/>
      <c r="BI10" s="196">
        <f>IFERROR(IF(AR11="","",AR11+AU11+AX11),"")</f>
        <v>12</v>
      </c>
      <c r="BJ10" s="201"/>
      <c r="BK10" s="196">
        <f>IFERROR(IF(AT11="","",AT11+AW11+AZ11),"")</f>
        <v>0</v>
      </c>
      <c r="BL10" s="201"/>
      <c r="BM10" s="196">
        <f>IFERROR(BI10-BK10,"")</f>
        <v>12</v>
      </c>
      <c r="BN10" s="197"/>
      <c r="BO10" s="71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F10" s="73"/>
      <c r="CG10" s="73"/>
      <c r="CH10" s="73"/>
    </row>
    <row r="11" spans="2:162" s="54" customFormat="1" ht="22" customHeight="1" x14ac:dyDescent="0.2">
      <c r="N11" s="57"/>
      <c r="O11" s="57"/>
      <c r="P11" s="57"/>
      <c r="Q11" s="57"/>
      <c r="R11" s="57"/>
      <c r="AH11" s="181"/>
      <c r="AI11" s="182"/>
      <c r="AJ11" s="210"/>
      <c r="AK11" s="211"/>
      <c r="AL11" s="212"/>
      <c r="AM11" s="212"/>
      <c r="AN11" s="212"/>
      <c r="AO11" s="192"/>
      <c r="AP11" s="193"/>
      <c r="AQ11" s="194"/>
      <c r="AR11" s="119">
        <v>2</v>
      </c>
      <c r="AS11" s="120" t="s">
        <v>124</v>
      </c>
      <c r="AT11" s="121">
        <v>0</v>
      </c>
      <c r="AU11" s="119">
        <v>10</v>
      </c>
      <c r="AV11" s="120" t="s">
        <v>124</v>
      </c>
      <c r="AW11" s="121">
        <v>0</v>
      </c>
      <c r="AX11" s="122"/>
      <c r="AY11" s="120" t="s">
        <v>124</v>
      </c>
      <c r="AZ11" s="123"/>
      <c r="BA11" s="244"/>
      <c r="BB11" s="151"/>
      <c r="BC11" s="150"/>
      <c r="BD11" s="151"/>
      <c r="BE11" s="150"/>
      <c r="BF11" s="151"/>
      <c r="BG11" s="150"/>
      <c r="BH11" s="151"/>
      <c r="BI11" s="150"/>
      <c r="BJ11" s="151"/>
      <c r="BK11" s="150"/>
      <c r="BL11" s="151"/>
      <c r="BM11" s="150"/>
      <c r="BN11" s="198"/>
      <c r="BO11" s="71"/>
      <c r="BP11" s="73"/>
      <c r="BQ11" s="73"/>
      <c r="BR11" s="73">
        <f>IF(ISNUMBER(AO10),AO10,0)</f>
        <v>0</v>
      </c>
      <c r="BS11" s="73"/>
      <c r="BT11" s="73">
        <f>IF(ISNUMBER(AO10),AO10,0)</f>
        <v>0</v>
      </c>
      <c r="BU11" s="73">
        <f>IF(ISNUMBER(AR11),AR11,0)</f>
        <v>2</v>
      </c>
      <c r="BV11" s="73"/>
      <c r="BW11" s="73">
        <f>IF(ISNUMBER(AT11),AT11,0)</f>
        <v>0</v>
      </c>
      <c r="BX11" s="73">
        <f>IF(ISNUMBER(AU11),AU11,0)</f>
        <v>10</v>
      </c>
      <c r="BY11" s="73"/>
      <c r="BZ11" s="73">
        <f>IF(ISNUMBER(AW11),AW11,0)</f>
        <v>0</v>
      </c>
      <c r="CA11" s="73">
        <f>IF(ISNUMBER(AX11),AX11,0)</f>
        <v>0</v>
      </c>
      <c r="CB11" s="73"/>
      <c r="CC11" s="73">
        <f>IF(ISNUMBER(AZ11),AZ11,0)</f>
        <v>0</v>
      </c>
      <c r="CD11" s="73"/>
      <c r="CE11" s="73">
        <f>BM10*100+BI10*10+BA10*1000</f>
        <v>7320</v>
      </c>
      <c r="CF11" s="73"/>
      <c r="CG11" s="73"/>
      <c r="CH11" s="73"/>
    </row>
    <row r="12" spans="2:162" ht="22" customHeight="1" x14ac:dyDescent="0.2">
      <c r="D12" s="54"/>
      <c r="E12" s="236" t="s">
        <v>197</v>
      </c>
      <c r="F12" s="236"/>
      <c r="I12" s="54"/>
      <c r="J12" s="54"/>
      <c r="K12" s="54"/>
      <c r="L12" s="54"/>
      <c r="S12" s="57" t="s">
        <v>30</v>
      </c>
      <c r="U12" s="54"/>
      <c r="V12" s="54"/>
      <c r="W12" s="54"/>
      <c r="X12" s="54"/>
      <c r="Z12" s="54"/>
      <c r="AA12" s="54"/>
      <c r="AB12" s="54"/>
      <c r="AC12" s="54"/>
      <c r="AE12" s="57" t="s">
        <v>165</v>
      </c>
      <c r="AG12" s="71"/>
      <c r="AH12" s="156">
        <f>IFERROR(IF(CE13=0,"",RANK($CE13,$CE$11:$CE$17,0)),"")</f>
        <v>2</v>
      </c>
      <c r="AI12" s="157"/>
      <c r="AJ12" s="183" t="s">
        <v>193</v>
      </c>
      <c r="AK12" s="184"/>
      <c r="AL12" s="185"/>
      <c r="AM12" s="185"/>
      <c r="AN12" s="185"/>
      <c r="AO12" s="117"/>
      <c r="AP12" s="118" t="str">
        <f t="shared" ref="AP12" si="0">IF(AO13="","",IF(AO13-AQ13&gt;0,"〇",IF(AO13-AQ13&lt;0,"●","△")))</f>
        <v>●</v>
      </c>
      <c r="AQ12" s="76"/>
      <c r="AR12" s="166"/>
      <c r="AS12" s="167"/>
      <c r="AT12" s="214"/>
      <c r="AU12" s="124"/>
      <c r="AV12" s="118" t="str">
        <f t="shared" ref="AV12" si="1">IF(AU13="","",IF(AU13-AW13&gt;0,"〇",IF(AU13-AW13&lt;0,"●","△")))</f>
        <v>〇</v>
      </c>
      <c r="AW12" s="125"/>
      <c r="AX12" s="117"/>
      <c r="AY12" s="118" t="str">
        <f t="shared" ref="AY12" si="2">IF(AX13="","",IF(AX13-AZ13&gt;0,"〇",IF(AX13-AZ13&lt;0,"●","△")))</f>
        <v/>
      </c>
      <c r="AZ12" s="113"/>
      <c r="BA12" s="146">
        <f>IF(AND((COUNTIF(AO12:AZ12,"〇")*3)+(COUNTIF(AO12:AZ12,"△")*1)=0,AY12="")=TRUE,"",(COUNTIF(AO12:AZ12,"〇")*3)+(COUNTIF(AO12:AZ12,"△")*1))</f>
        <v>3</v>
      </c>
      <c r="BB12" s="142"/>
      <c r="BC12" s="142">
        <f t="shared" ref="BC12" si="3">IF((COUNTIF(AO12:AZ12,"〇")*1)=0,"",(COUNTIF(AO12:AZ12,"〇")*1))</f>
        <v>1</v>
      </c>
      <c r="BD12" s="142"/>
      <c r="BE12" s="148">
        <v>0</v>
      </c>
      <c r="BF12" s="149"/>
      <c r="BG12" s="148">
        <f t="shared" ref="BG12" si="4">IF((COUNTIF(AO12:AZ12,"●")*1)=0,"",(COUNTIF(AO12:AZ12,"●")*1))</f>
        <v>1</v>
      </c>
      <c r="BH12" s="149"/>
      <c r="BI12" s="150">
        <f>IFERROR(IF(AO13="","",AO13+AU13+AX13),"")</f>
        <v>1</v>
      </c>
      <c r="BJ12" s="151"/>
      <c r="BK12" s="150">
        <f>IFERROR(IF(AQ13="","",AQ13+AW13+AZ13),"")</f>
        <v>2</v>
      </c>
      <c r="BL12" s="151"/>
      <c r="BM12" s="142">
        <f t="shared" ref="BM12" si="5">IFERROR(BI12-BK12,"")</f>
        <v>-1</v>
      </c>
      <c r="BN12" s="14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</row>
    <row r="13" spans="2:162" ht="22" customHeight="1" x14ac:dyDescent="0.2">
      <c r="B13"/>
      <c r="C13"/>
      <c r="D13"/>
      <c r="E13" s="233" t="s">
        <v>195</v>
      </c>
      <c r="F13" s="234"/>
      <c r="G13" s="234"/>
      <c r="H13" s="234"/>
      <c r="I13" s="234"/>
      <c r="J13" s="235"/>
      <c r="K13"/>
      <c r="L13"/>
      <c r="M13"/>
      <c r="N13"/>
      <c r="O13"/>
      <c r="P13" s="77"/>
      <c r="Q13" s="77"/>
      <c r="R13" s="77"/>
      <c r="S13" s="219" t="s">
        <v>155</v>
      </c>
      <c r="T13" s="220"/>
      <c r="U13" s="220"/>
      <c r="V13" s="220"/>
      <c r="W13" s="220"/>
      <c r="X13" s="221"/>
      <c r="Y13" s="65"/>
      <c r="Z13" s="219" t="s">
        <v>190</v>
      </c>
      <c r="AA13" s="220"/>
      <c r="AB13" s="220"/>
      <c r="AC13" s="220"/>
      <c r="AD13" s="220"/>
      <c r="AE13" s="221"/>
      <c r="AF13" s="54"/>
      <c r="AG13" s="54"/>
      <c r="AH13" s="181"/>
      <c r="AI13" s="182"/>
      <c r="AJ13" s="183"/>
      <c r="AK13" s="184"/>
      <c r="AL13" s="185"/>
      <c r="AM13" s="185"/>
      <c r="AN13" s="185"/>
      <c r="AO13" s="122">
        <f>IF(AT11="","",AT11)</f>
        <v>0</v>
      </c>
      <c r="AP13" s="120" t="s">
        <v>124</v>
      </c>
      <c r="AQ13" s="126">
        <f>IF(AR11="","",AR11)</f>
        <v>2</v>
      </c>
      <c r="AR13" s="215"/>
      <c r="AS13" s="193"/>
      <c r="AT13" s="194"/>
      <c r="AU13" s="119">
        <v>1</v>
      </c>
      <c r="AV13" s="120" t="s">
        <v>124</v>
      </c>
      <c r="AW13" s="121">
        <v>0</v>
      </c>
      <c r="AX13" s="122"/>
      <c r="AY13" s="120" t="s">
        <v>124</v>
      </c>
      <c r="AZ13" s="123"/>
      <c r="BA13" s="147"/>
      <c r="BB13" s="144"/>
      <c r="BC13" s="144"/>
      <c r="BD13" s="144"/>
      <c r="BE13" s="150"/>
      <c r="BF13" s="151"/>
      <c r="BG13" s="150"/>
      <c r="BH13" s="151"/>
      <c r="BI13" s="199"/>
      <c r="BJ13" s="200"/>
      <c r="BK13" s="199"/>
      <c r="BL13" s="200"/>
      <c r="BM13" s="144"/>
      <c r="BN13" s="145"/>
      <c r="BP13" s="73"/>
      <c r="BQ13" s="73"/>
      <c r="BR13" s="73">
        <f>IF(ISNUMBER(AO12),AO12,0)</f>
        <v>0</v>
      </c>
      <c r="BS13" s="73"/>
      <c r="BT13" s="73">
        <f>IF(ISNUMBER(AO12),AO12,0)</f>
        <v>0</v>
      </c>
      <c r="BU13" s="73">
        <f>IF(ISNUMBER(AR13),AR13,0)</f>
        <v>0</v>
      </c>
      <c r="BV13" s="73"/>
      <c r="BW13" s="73">
        <f>IF(ISNUMBER(AT13),AT13,0)</f>
        <v>0</v>
      </c>
      <c r="BX13" s="73">
        <f>IF(ISNUMBER(AU13),AU13,0)</f>
        <v>1</v>
      </c>
      <c r="BY13" s="73"/>
      <c r="BZ13" s="73">
        <f>IF(ISNUMBER(AW13),AW13,0)</f>
        <v>0</v>
      </c>
      <c r="CA13" s="73">
        <f t="shared" ref="CA13:CA15" si="6">IF(ISNUMBER(AX13),AX13,0)</f>
        <v>0</v>
      </c>
      <c r="CB13" s="73"/>
      <c r="CC13" s="73">
        <f t="shared" ref="CC13:CC15" si="7">IF(ISNUMBER(AZ13),AZ13,0)</f>
        <v>0</v>
      </c>
      <c r="CD13" s="73"/>
      <c r="CE13" s="73">
        <f>BM12*100+BI12*10+BA12*1000</f>
        <v>2910</v>
      </c>
      <c r="CF13" s="73"/>
      <c r="CG13" s="73"/>
      <c r="CH13" s="73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</row>
    <row r="14" spans="2:162" ht="22" customHeight="1" x14ac:dyDescent="0.2">
      <c r="D14" s="54"/>
      <c r="E14" s="54"/>
      <c r="F14" s="54"/>
      <c r="G14" s="54"/>
      <c r="H14"/>
      <c r="I14" s="54"/>
      <c r="J14" s="54"/>
      <c r="K14" s="54"/>
      <c r="L14" s="54"/>
      <c r="P14" s="54"/>
      <c r="Q14" s="54"/>
      <c r="R14" s="54"/>
      <c r="U14" s="54"/>
      <c r="V14" s="54"/>
      <c r="W14" s="54"/>
      <c r="X14" s="54"/>
      <c r="Y14" s="54"/>
      <c r="Z14" s="54"/>
      <c r="AA14" s="54"/>
      <c r="AB14" s="54"/>
      <c r="AC14" s="54"/>
      <c r="AF14" s="54"/>
      <c r="AG14" s="54"/>
      <c r="AH14" s="156">
        <f>IFERROR(IF(CE15=0,"",RANK($CE15,$CE$11:$CE$17,0)),"")</f>
        <v>3</v>
      </c>
      <c r="AI14" s="157"/>
      <c r="AJ14" s="183" t="s">
        <v>158</v>
      </c>
      <c r="AK14" s="184"/>
      <c r="AL14" s="185"/>
      <c r="AM14" s="185"/>
      <c r="AN14" s="185"/>
      <c r="AO14" s="117"/>
      <c r="AP14" s="118" t="str">
        <f t="shared" ref="AP14" si="8">IF(AO15="","",IF(AO15-AQ15&gt;0,"〇",IF(AO15-AQ15&lt;0,"●","△")))</f>
        <v>●</v>
      </c>
      <c r="AQ14" s="76"/>
      <c r="AR14" s="117"/>
      <c r="AS14" s="118" t="str">
        <f t="shared" ref="AS14" si="9">IF(AR15="","",IF(AR15-AT15&gt;0,"〇",IF(AR15-AT15&lt;0,"●","△")))</f>
        <v>●</v>
      </c>
      <c r="AT14" s="76"/>
      <c r="AU14" s="166"/>
      <c r="AV14" s="167"/>
      <c r="AW14" s="214"/>
      <c r="AX14" s="117"/>
      <c r="AY14" s="118" t="str">
        <f t="shared" ref="AY14" si="10">IF(AX15="","",IF(AX15-AZ15&gt;0,"〇",IF(AX15-AZ15&lt;0,"●","△")))</f>
        <v/>
      </c>
      <c r="AZ14" s="113"/>
      <c r="BA14" s="146">
        <v>0</v>
      </c>
      <c r="BB14" s="142"/>
      <c r="BC14" s="142">
        <v>0</v>
      </c>
      <c r="BD14" s="142"/>
      <c r="BE14" s="148">
        <v>0</v>
      </c>
      <c r="BF14" s="149"/>
      <c r="BG14" s="148">
        <f t="shared" ref="BG14" si="11">IF((COUNTIF(AO14:AZ14,"●")*1)=0,"",(COUNTIF(AO14:AZ14,"●")*1))</f>
        <v>2</v>
      </c>
      <c r="BH14" s="149"/>
      <c r="BI14" s="150">
        <f>IFERROR(IF(AR15="","",AR15+AO15+AX15),"")</f>
        <v>0</v>
      </c>
      <c r="BJ14" s="151"/>
      <c r="BK14" s="150">
        <f>IFERROR(IF(AQ15="","",AQ15+AT15+AZ15),"")</f>
        <v>11</v>
      </c>
      <c r="BL14" s="151"/>
      <c r="BM14" s="142">
        <f t="shared" ref="BM14" si="12">IFERROR(BI14-BK14,"")</f>
        <v>-11</v>
      </c>
      <c r="BN14" s="14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</row>
    <row r="15" spans="2:162" ht="22" customHeight="1" x14ac:dyDescent="0.2">
      <c r="D15" s="54"/>
      <c r="E15" s="61"/>
      <c r="F15"/>
      <c r="G15"/>
      <c r="H15"/>
      <c r="I15"/>
      <c r="J15"/>
      <c r="K15" s="61"/>
      <c r="L15" s="54"/>
      <c r="P15" s="54"/>
      <c r="Q15" s="54"/>
      <c r="R15" s="54"/>
      <c r="U15" s="54"/>
      <c r="V15" s="61"/>
      <c r="W15" s="222" t="s">
        <v>166</v>
      </c>
      <c r="X15" s="223"/>
      <c r="Y15" s="223"/>
      <c r="Z15" s="223"/>
      <c r="AA15" s="224"/>
      <c r="AB15" s="61"/>
      <c r="AC15" s="54"/>
      <c r="AF15" s="54"/>
      <c r="AG15" s="54"/>
      <c r="AH15" s="181"/>
      <c r="AI15" s="182"/>
      <c r="AJ15" s="186"/>
      <c r="AK15" s="187"/>
      <c r="AL15" s="188"/>
      <c r="AM15" s="188"/>
      <c r="AN15" s="188"/>
      <c r="AO15" s="122">
        <f>IF(AW11="","",AW11)</f>
        <v>0</v>
      </c>
      <c r="AP15" s="120" t="s">
        <v>124</v>
      </c>
      <c r="AQ15" s="126">
        <f>IF(AU11="","",AU11)</f>
        <v>10</v>
      </c>
      <c r="AR15" s="122">
        <f>IF(AW13="","",AW13)</f>
        <v>0</v>
      </c>
      <c r="AS15" s="120" t="s">
        <v>124</v>
      </c>
      <c r="AT15" s="126">
        <f>IF(AU13="","",AU13)</f>
        <v>1</v>
      </c>
      <c r="AU15" s="216"/>
      <c r="AV15" s="217"/>
      <c r="AW15" s="218"/>
      <c r="AX15" s="122"/>
      <c r="AY15" s="120" t="s">
        <v>124</v>
      </c>
      <c r="AZ15" s="123"/>
      <c r="BA15" s="147"/>
      <c r="BB15" s="144"/>
      <c r="BC15" s="144"/>
      <c r="BD15" s="144"/>
      <c r="BE15" s="150"/>
      <c r="BF15" s="151"/>
      <c r="BG15" s="150"/>
      <c r="BH15" s="151"/>
      <c r="BI15" s="199"/>
      <c r="BJ15" s="200"/>
      <c r="BK15" s="199"/>
      <c r="BL15" s="200"/>
      <c r="BM15" s="144"/>
      <c r="BN15" s="145"/>
      <c r="BP15" s="73"/>
      <c r="BQ15" s="73"/>
      <c r="BR15" s="73">
        <f>IF(ISNUMBER(AO14),AO14,0)</f>
        <v>0</v>
      </c>
      <c r="BS15" s="73"/>
      <c r="BT15" s="73">
        <f>IF(ISNUMBER(AO14),AO14,0)</f>
        <v>0</v>
      </c>
      <c r="BU15" s="73">
        <f>IF(ISNUMBER(AR15),AR15,0)</f>
        <v>0</v>
      </c>
      <c r="BV15" s="73"/>
      <c r="BW15" s="73">
        <f>IF(ISNUMBER(AT15),AT15,0)</f>
        <v>1</v>
      </c>
      <c r="BX15" s="73">
        <f>IF(ISNUMBER(AU15),AU15,0)</f>
        <v>0</v>
      </c>
      <c r="BY15" s="73"/>
      <c r="BZ15" s="73">
        <f>IF(ISNUMBER(AW15),AW15,0)</f>
        <v>0</v>
      </c>
      <c r="CA15" s="73">
        <f t="shared" si="6"/>
        <v>0</v>
      </c>
      <c r="CB15" s="73"/>
      <c r="CC15" s="73">
        <f t="shared" si="7"/>
        <v>0</v>
      </c>
      <c r="CD15" s="73"/>
      <c r="CE15" s="73">
        <f>BM14*100+BI14*10+BA14*1000</f>
        <v>-1100</v>
      </c>
      <c r="CF15" s="73"/>
      <c r="CG15" s="73"/>
      <c r="CH15" s="73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</row>
    <row r="16" spans="2:162" ht="22" customHeight="1" x14ac:dyDescent="0.2">
      <c r="E16" s="61"/>
      <c r="F16"/>
      <c r="G16"/>
      <c r="H16"/>
      <c r="I16"/>
      <c r="J16"/>
      <c r="L16" s="54"/>
      <c r="P16" s="54"/>
      <c r="Q16" s="54"/>
      <c r="R16" s="54"/>
      <c r="V16" s="61"/>
      <c r="W16" s="225"/>
      <c r="X16" s="226"/>
      <c r="Y16" s="226"/>
      <c r="Z16" s="226"/>
      <c r="AA16" s="227"/>
      <c r="AC16" s="54"/>
      <c r="AF16" s="54"/>
      <c r="AG16" s="54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</row>
    <row r="17" spans="2:167" ht="22" customHeight="1" x14ac:dyDescent="0.2">
      <c r="B17" s="64"/>
      <c r="F17"/>
      <c r="G17"/>
      <c r="H17"/>
      <c r="I17"/>
      <c r="J17"/>
      <c r="L17" s="54"/>
      <c r="P17" s="54"/>
      <c r="Q17" s="54"/>
      <c r="R17" s="54"/>
      <c r="S17" s="64"/>
      <c r="W17" s="225"/>
      <c r="X17" s="226"/>
      <c r="Y17" s="226"/>
      <c r="Z17" s="226"/>
      <c r="AA17" s="227"/>
      <c r="AC17" s="54"/>
      <c r="AF17" s="54"/>
      <c r="AG17" s="71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</row>
    <row r="18" spans="2:167" ht="22" customHeight="1" thickBot="1" x14ac:dyDescent="0.25">
      <c r="D18" s="54"/>
      <c r="E18" s="54"/>
      <c r="F18"/>
      <c r="G18"/>
      <c r="H18"/>
      <c r="I18"/>
      <c r="J18"/>
      <c r="K18" s="54"/>
      <c r="L18" s="54"/>
      <c r="P18" s="54"/>
      <c r="Q18" s="54"/>
      <c r="R18" s="54"/>
      <c r="U18" s="54"/>
      <c r="V18" s="54"/>
      <c r="W18" s="228"/>
      <c r="X18" s="229"/>
      <c r="Y18" s="229"/>
      <c r="Z18" s="229"/>
      <c r="AA18" s="230"/>
      <c r="AB18" s="54"/>
      <c r="AC18" s="54"/>
      <c r="AF18" s="54"/>
      <c r="AG18" s="54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73"/>
      <c r="CF18" s="73"/>
      <c r="CG18" s="73"/>
      <c r="CH18" s="73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</row>
    <row r="19" spans="2:167" ht="22" customHeight="1" x14ac:dyDescent="0.2">
      <c r="B19" s="57" t="s">
        <v>26</v>
      </c>
      <c r="D19" s="54"/>
      <c r="E19" s="54"/>
      <c r="F19" s="54"/>
      <c r="G19" s="54"/>
      <c r="I19" s="54"/>
      <c r="J19" s="54"/>
      <c r="K19" s="54"/>
      <c r="L19" s="54"/>
      <c r="N19" s="57" t="s">
        <v>27</v>
      </c>
      <c r="P19" s="54"/>
      <c r="Q19" s="54"/>
      <c r="R19" s="54"/>
      <c r="S19" s="57" t="s">
        <v>33</v>
      </c>
      <c r="U19" s="54"/>
      <c r="V19" s="54"/>
      <c r="W19" s="54"/>
      <c r="X19" s="54"/>
      <c r="Z19" s="54"/>
      <c r="AA19" s="54"/>
      <c r="AB19" s="54"/>
      <c r="AC19" s="54"/>
      <c r="AE19" s="57" t="s">
        <v>34</v>
      </c>
      <c r="AF19" s="54"/>
      <c r="AG19" s="54"/>
      <c r="AH19" s="175" t="s">
        <v>15</v>
      </c>
      <c r="AI19" s="176"/>
      <c r="AJ19" s="177" t="s">
        <v>163</v>
      </c>
      <c r="AK19" s="178"/>
      <c r="AL19" s="178"/>
      <c r="AM19" s="178"/>
      <c r="AN19" s="179"/>
      <c r="AO19" s="180" t="str">
        <f>AJ20</f>
        <v>大北ヴァレンチ</v>
      </c>
      <c r="AP19" s="178"/>
      <c r="AQ19" s="179"/>
      <c r="AR19" s="180" t="str">
        <f>AJ22</f>
        <v>名護ドルフィン</v>
      </c>
      <c r="AS19" s="178"/>
      <c r="AT19" s="179"/>
      <c r="AU19" s="180" t="str">
        <f>AJ24</f>
        <v>宜野座FC</v>
      </c>
      <c r="AV19" s="178"/>
      <c r="AW19" s="213"/>
      <c r="AX19" s="204" t="str">
        <f>AJ26</f>
        <v>羽地FC</v>
      </c>
      <c r="AY19" s="205"/>
      <c r="AZ19" s="206"/>
      <c r="BA19" s="177" t="s">
        <v>17</v>
      </c>
      <c r="BB19" s="179"/>
      <c r="BC19" s="180" t="s">
        <v>126</v>
      </c>
      <c r="BD19" s="179"/>
      <c r="BE19" s="180" t="s">
        <v>18</v>
      </c>
      <c r="BF19" s="179"/>
      <c r="BG19" s="180" t="s">
        <v>19</v>
      </c>
      <c r="BH19" s="179"/>
      <c r="BI19" s="180" t="s">
        <v>20</v>
      </c>
      <c r="BJ19" s="179"/>
      <c r="BK19" s="180" t="s">
        <v>21</v>
      </c>
      <c r="BL19" s="179"/>
      <c r="BM19" s="180" t="s">
        <v>22</v>
      </c>
      <c r="BN19" s="195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</row>
    <row r="20" spans="2:167" ht="22" customHeight="1" x14ac:dyDescent="0.2">
      <c r="B20" s="219" t="s">
        <v>193</v>
      </c>
      <c r="C20" s="220"/>
      <c r="D20" s="220"/>
      <c r="E20" s="220"/>
      <c r="F20" s="220"/>
      <c r="G20" s="221"/>
      <c r="H20" s="65"/>
      <c r="I20" s="219" t="s">
        <v>196</v>
      </c>
      <c r="J20" s="220"/>
      <c r="K20" s="220"/>
      <c r="L20" s="220"/>
      <c r="M20" s="220"/>
      <c r="N20" s="221"/>
      <c r="O20" s="65"/>
      <c r="P20" s="77"/>
      <c r="Q20" s="77"/>
      <c r="R20" s="77"/>
      <c r="S20" s="219" t="s">
        <v>194</v>
      </c>
      <c r="T20" s="220"/>
      <c r="U20" s="220"/>
      <c r="V20" s="220"/>
      <c r="W20" s="220"/>
      <c r="X20" s="221"/>
      <c r="Y20" s="65"/>
      <c r="Z20" s="219" t="s">
        <v>135</v>
      </c>
      <c r="AA20" s="220"/>
      <c r="AB20" s="220"/>
      <c r="AC20" s="220"/>
      <c r="AD20" s="220"/>
      <c r="AE20" s="221"/>
      <c r="AF20" s="54"/>
      <c r="AG20" s="54"/>
      <c r="AH20" s="156">
        <f>IFERROR(IF(CE21=0,"",RANK($CE21,$CE$21:$CE$27,0)),"")</f>
        <v>2</v>
      </c>
      <c r="AI20" s="157"/>
      <c r="AJ20" s="207" t="s">
        <v>132</v>
      </c>
      <c r="AK20" s="208"/>
      <c r="AL20" s="209"/>
      <c r="AM20" s="209"/>
      <c r="AN20" s="209"/>
      <c r="AO20" s="189"/>
      <c r="AP20" s="190"/>
      <c r="AQ20" s="191"/>
      <c r="AR20" s="114"/>
      <c r="AS20" s="115" t="str">
        <f>IF(AR21="","",IF(AR21-AT21&gt;0,"〇",IF(AR21-AT21&lt;0,"●","△")))</f>
        <v>●</v>
      </c>
      <c r="AT20" s="116"/>
      <c r="AU20" s="114"/>
      <c r="AV20" s="115" t="str">
        <f>IF(AU21="","",IF(AU21-AW21&gt;0,"〇",IF(AU21-AW21&lt;0,"●","△")))</f>
        <v>〇</v>
      </c>
      <c r="AW20" s="116"/>
      <c r="AX20" s="117"/>
      <c r="AY20" s="118" t="str">
        <f t="shared" ref="AY20" si="13">IF(AX21="","",IF(AX21-AZ21&gt;0,"〇",IF(AX21-AZ21&lt;0,"●","△")))</f>
        <v>〇</v>
      </c>
      <c r="AZ20" s="113"/>
      <c r="BA20" s="146">
        <f>IF(AND((COUNTIF(AO20:AZ20,"〇")*3)+(COUNTIF(AO20:AZ20,"△")*1)=0,AY20="")=TRUE,"",(COUNTIF(AO20:AZ20,"〇")*3)+(COUNTIF(AO20:AZ20,"△")*1))</f>
        <v>6</v>
      </c>
      <c r="BB20" s="142"/>
      <c r="BC20" s="142">
        <f>IF((COUNTIF(AO20:AZ20,"〇")*1)=0,"",(COUNTIF(AO20:AZ20,"〇")*1))</f>
        <v>2</v>
      </c>
      <c r="BD20" s="142"/>
      <c r="BE20" s="148">
        <v>0</v>
      </c>
      <c r="BF20" s="149"/>
      <c r="BG20" s="148">
        <f t="shared" ref="BG20" si="14">IF((COUNTIF(AO20:AZ20,"●")*1)=0,"",(COUNTIF(AO20:AZ20,"●")*1))</f>
        <v>1</v>
      </c>
      <c r="BH20" s="149"/>
      <c r="BI20" s="150">
        <f>IFERROR(IF(AR21="","",AR21+AU21+AX21),"")</f>
        <v>11</v>
      </c>
      <c r="BJ20" s="151"/>
      <c r="BK20" s="150">
        <f>IFERROR(IF(AT21="","",AT21+AW21+AZ21),"")</f>
        <v>3</v>
      </c>
      <c r="BL20" s="151"/>
      <c r="BM20" s="142">
        <f>IFERROR(BI20-BK20,"")</f>
        <v>8</v>
      </c>
      <c r="BN20" s="14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</row>
    <row r="21" spans="2:167" ht="22" customHeight="1" x14ac:dyDescent="0.2">
      <c r="C21" s="79"/>
      <c r="D21" s="79"/>
      <c r="E21" s="79"/>
      <c r="F21" s="79"/>
      <c r="H21" s="61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71"/>
      <c r="AH21" s="181"/>
      <c r="AI21" s="182"/>
      <c r="AJ21" s="210"/>
      <c r="AK21" s="211"/>
      <c r="AL21" s="212"/>
      <c r="AM21" s="212"/>
      <c r="AN21" s="212"/>
      <c r="AO21" s="192"/>
      <c r="AP21" s="193"/>
      <c r="AQ21" s="194"/>
      <c r="AR21" s="119">
        <v>1</v>
      </c>
      <c r="AS21" s="120" t="s">
        <v>124</v>
      </c>
      <c r="AT21" s="121">
        <v>3</v>
      </c>
      <c r="AU21" s="119">
        <v>6</v>
      </c>
      <c r="AV21" s="120" t="s">
        <v>124</v>
      </c>
      <c r="AW21" s="121">
        <v>0</v>
      </c>
      <c r="AX21" s="122">
        <v>4</v>
      </c>
      <c r="AY21" s="120" t="s">
        <v>124</v>
      </c>
      <c r="AZ21" s="123">
        <v>0</v>
      </c>
      <c r="BA21" s="147"/>
      <c r="BB21" s="144"/>
      <c r="BC21" s="144"/>
      <c r="BD21" s="144"/>
      <c r="BE21" s="150"/>
      <c r="BF21" s="151"/>
      <c r="BG21" s="150"/>
      <c r="BH21" s="151"/>
      <c r="BI21" s="199"/>
      <c r="BJ21" s="200"/>
      <c r="BK21" s="199"/>
      <c r="BL21" s="200"/>
      <c r="BM21" s="144"/>
      <c r="BN21" s="145"/>
      <c r="BP21" s="73"/>
      <c r="BQ21" s="73"/>
      <c r="BR21" s="73">
        <f>IF(ISNUMBER(AO20),AO20,0)</f>
        <v>0</v>
      </c>
      <c r="BS21" s="73"/>
      <c r="BT21" s="73">
        <f>IF(ISNUMBER(AO20),AO20,0)</f>
        <v>0</v>
      </c>
      <c r="BU21" s="73">
        <f>IF(ISNUMBER(AR21),AR21,0)</f>
        <v>1</v>
      </c>
      <c r="BV21" s="73"/>
      <c r="BW21" s="73">
        <f>IF(ISNUMBER(AT21),AT21,0)</f>
        <v>3</v>
      </c>
      <c r="BX21" s="73">
        <f>IF(ISNUMBER(AU21),AU21,0)</f>
        <v>6</v>
      </c>
      <c r="BY21" s="73"/>
      <c r="BZ21" s="73">
        <f>IF(ISNUMBER(AW21),AW21,0)</f>
        <v>0</v>
      </c>
      <c r="CA21" s="73">
        <f>IF(ISNUMBER(AX21),AX21,0)</f>
        <v>4</v>
      </c>
      <c r="CB21" s="73"/>
      <c r="CC21" s="73">
        <f>IF(ISNUMBER(AZ21),AZ21,0)</f>
        <v>0</v>
      </c>
      <c r="CD21" s="73"/>
      <c r="CE21" s="73">
        <f>BM20*100+BI20*10+BA20*1000</f>
        <v>6910</v>
      </c>
      <c r="CF21" s="73"/>
      <c r="CG21" s="73"/>
      <c r="CH21" s="73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</row>
    <row r="22" spans="2:167" ht="22" customHeight="1" x14ac:dyDescent="0.2">
      <c r="C22" s="79"/>
      <c r="D22" s="79"/>
      <c r="E22" s="79"/>
      <c r="F22" s="79"/>
      <c r="H22" s="61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71"/>
      <c r="AG22" s="54"/>
      <c r="AH22" s="156">
        <f t="shared" ref="AH22" si="15">IFERROR(IF(CE23=0,"",RANK($CE23,$CE$21:$CE$27,0)),"")</f>
        <v>1</v>
      </c>
      <c r="AI22" s="157"/>
      <c r="AJ22" s="183" t="s">
        <v>133</v>
      </c>
      <c r="AK22" s="184"/>
      <c r="AL22" s="185"/>
      <c r="AM22" s="185"/>
      <c r="AN22" s="185"/>
      <c r="AO22" s="117"/>
      <c r="AP22" s="118" t="str">
        <f t="shared" ref="AP22" si="16">IF(AO23="","",IF(AO23-AQ23&gt;0,"〇",IF(AO23-AQ23&lt;0,"●","△")))</f>
        <v>〇</v>
      </c>
      <c r="AQ22" s="76"/>
      <c r="AR22" s="166"/>
      <c r="AS22" s="167"/>
      <c r="AT22" s="214"/>
      <c r="AU22" s="124"/>
      <c r="AV22" s="118" t="str">
        <f t="shared" ref="AV22" si="17">IF(AU23="","",IF(AU23-AW23&gt;0,"〇",IF(AU23-AW23&lt;0,"●","△")))</f>
        <v>〇</v>
      </c>
      <c r="AW22" s="125"/>
      <c r="AX22" s="117"/>
      <c r="AY22" s="118" t="str">
        <f t="shared" ref="AY22" si="18">IF(AX23="","",IF(AX23-AZ23&gt;0,"〇",IF(AX23-AZ23&lt;0,"●","△")))</f>
        <v>△</v>
      </c>
      <c r="AZ22" s="113"/>
      <c r="BA22" s="146">
        <f>IF(AND((COUNTIF(AO22:AZ22,"〇")*3)+(COUNTIF(AO22:AZ22,"△")*1)=0,AY22="")=TRUE,"",(COUNTIF(AO22:AZ22,"〇")*3)+(COUNTIF(AO22:AZ22,"△")*1))</f>
        <v>7</v>
      </c>
      <c r="BB22" s="142"/>
      <c r="BC22" s="142">
        <f t="shared" ref="BC22" si="19">IF((COUNTIF(AO22:AZ22,"〇")*1)=0,"",(COUNTIF(AO22:AZ22,"〇")*1))</f>
        <v>2</v>
      </c>
      <c r="BD22" s="142"/>
      <c r="BE22" s="148">
        <v>0</v>
      </c>
      <c r="BF22" s="149"/>
      <c r="BG22" s="148" t="str">
        <f t="shared" ref="BG22" si="20">IF((COUNTIF(AO22:AZ22,"●")*1)=0,"",(COUNTIF(AO22:AZ22,"●")*1))</f>
        <v/>
      </c>
      <c r="BH22" s="149"/>
      <c r="BI22" s="150">
        <f>IFERROR(IF(AO23="","",AO23+AU23+AX23),"")</f>
        <v>8</v>
      </c>
      <c r="BJ22" s="151"/>
      <c r="BK22" s="150">
        <f>IFERROR(IF(AQ23="","",AQ23+AW23+AZ23),"")</f>
        <v>2</v>
      </c>
      <c r="BL22" s="151"/>
      <c r="BM22" s="142">
        <f>IFERROR(BI22-BK22,"")</f>
        <v>6</v>
      </c>
      <c r="BN22" s="14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</row>
    <row r="23" spans="2:167" ht="22" customHeight="1" x14ac:dyDescent="0.2">
      <c r="B23" s="54"/>
      <c r="C23" s="61"/>
      <c r="E23" s="54"/>
      <c r="G23" s="63"/>
      <c r="H23" s="63"/>
      <c r="I23" s="63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G23" s="54"/>
      <c r="AH23" s="181"/>
      <c r="AI23" s="182"/>
      <c r="AJ23" s="183"/>
      <c r="AK23" s="184"/>
      <c r="AL23" s="185"/>
      <c r="AM23" s="185"/>
      <c r="AN23" s="185"/>
      <c r="AO23" s="122">
        <v>3</v>
      </c>
      <c r="AP23" s="120" t="s">
        <v>124</v>
      </c>
      <c r="AQ23" s="126">
        <v>1</v>
      </c>
      <c r="AR23" s="215"/>
      <c r="AS23" s="193"/>
      <c r="AT23" s="194"/>
      <c r="AU23" s="119">
        <v>4</v>
      </c>
      <c r="AV23" s="120" t="s">
        <v>124</v>
      </c>
      <c r="AW23" s="121">
        <v>0</v>
      </c>
      <c r="AX23" s="122">
        <v>1</v>
      </c>
      <c r="AY23" s="120" t="s">
        <v>124</v>
      </c>
      <c r="AZ23" s="123">
        <v>1</v>
      </c>
      <c r="BA23" s="147"/>
      <c r="BB23" s="144"/>
      <c r="BC23" s="144"/>
      <c r="BD23" s="144"/>
      <c r="BE23" s="150"/>
      <c r="BF23" s="151"/>
      <c r="BG23" s="150"/>
      <c r="BH23" s="151"/>
      <c r="BI23" s="199"/>
      <c r="BJ23" s="200"/>
      <c r="BK23" s="199"/>
      <c r="BL23" s="200"/>
      <c r="BM23" s="144"/>
      <c r="BN23" s="145"/>
      <c r="BP23" s="73"/>
      <c r="BQ23" s="73"/>
      <c r="BR23" s="73">
        <f>IF(ISNUMBER(AO22),AO22,0)</f>
        <v>0</v>
      </c>
      <c r="BS23" s="73"/>
      <c r="BT23" s="73">
        <f>IF(ISNUMBER(AO23),AO23,0)</f>
        <v>3</v>
      </c>
      <c r="BU23" s="73">
        <f>IF(ISNUMBER(AR23),AR23,0)</f>
        <v>0</v>
      </c>
      <c r="BV23" s="73"/>
      <c r="BW23" s="73">
        <f>IF(ISNUMBER(AT23),AT23,0)</f>
        <v>0</v>
      </c>
      <c r="BX23" s="73">
        <f>IF(ISNUMBER(AU23),AU23,0)</f>
        <v>4</v>
      </c>
      <c r="BY23" s="73"/>
      <c r="BZ23" s="73">
        <f>IF(ISNUMBER(AW23),AW23,0)</f>
        <v>0</v>
      </c>
      <c r="CA23" s="73">
        <f t="shared" ref="CA23" si="21">IF(ISNUMBER(AX23),AX23,0)</f>
        <v>1</v>
      </c>
      <c r="CB23" s="73"/>
      <c r="CC23" s="73">
        <f t="shared" ref="CC23" si="22">IF(ISNUMBER(AZ23),AZ23,0)</f>
        <v>1</v>
      </c>
      <c r="CD23" s="73"/>
      <c r="CE23" s="73">
        <f t="shared" ref="CE23:CE25" si="23">BM22*100+BI22*10+BA22*1000</f>
        <v>7680</v>
      </c>
      <c r="CF23" s="73"/>
      <c r="CG23" s="73"/>
      <c r="CH23" s="73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</row>
    <row r="24" spans="2:167" ht="22" customHeight="1" x14ac:dyDescent="0.2">
      <c r="B24" s="57" t="s">
        <v>24</v>
      </c>
      <c r="D24" s="54"/>
      <c r="E24" s="54"/>
      <c r="F24" s="54"/>
      <c r="G24" s="54"/>
      <c r="I24" s="54"/>
      <c r="J24" s="54"/>
      <c r="K24" s="54"/>
      <c r="L24" s="54"/>
      <c r="N24" s="57" t="s">
        <v>167</v>
      </c>
      <c r="O24" s="54"/>
      <c r="P24" s="54"/>
      <c r="Q24" s="54"/>
      <c r="R24" s="54"/>
      <c r="U24" s="54"/>
      <c r="AC24" s="54"/>
      <c r="AD24" s="54"/>
      <c r="AE24" s="54"/>
      <c r="AG24" s="54"/>
      <c r="AH24" s="156">
        <f>IFERROR(IF(CE25=0,"",RANK($CE25,$CE$21:$CE$27,0)),"")</f>
        <v>4</v>
      </c>
      <c r="AI24" s="157"/>
      <c r="AJ24" s="183" t="s">
        <v>125</v>
      </c>
      <c r="AK24" s="184"/>
      <c r="AL24" s="185"/>
      <c r="AM24" s="185"/>
      <c r="AN24" s="185"/>
      <c r="AO24" s="117"/>
      <c r="AP24" s="118" t="str">
        <f t="shared" ref="AP24" si="24">IF(AO25="","",IF(AO25-AQ25&gt;0,"〇",IF(AO25-AQ25&lt;0,"●","△")))</f>
        <v>●</v>
      </c>
      <c r="AQ24" s="76"/>
      <c r="AR24" s="117"/>
      <c r="AS24" s="118" t="str">
        <f t="shared" ref="AS24" si="25">IF(AR25="","",IF(AR25-AT25&gt;0,"〇",IF(AR25-AT25&lt;0,"●","△")))</f>
        <v>●</v>
      </c>
      <c r="AT24" s="76"/>
      <c r="AU24" s="166"/>
      <c r="AV24" s="167"/>
      <c r="AW24" s="214"/>
      <c r="AX24" s="117"/>
      <c r="AY24" s="118" t="str">
        <f t="shared" ref="AY24" si="26">IF(AX25="","",IF(AX25-AZ25&gt;0,"〇",IF(AX25-AZ25&lt;0,"●","△")))</f>
        <v>●</v>
      </c>
      <c r="AZ24" s="113"/>
      <c r="BA24" s="146">
        <f>IF(AND((COUNTIF(AO24:AZ24,"〇")*3)+(COUNTIF(AO24:AZ24,"△")*1)=0,AY24="")=TRUE,"",(COUNTIF(AO24:AZ24,"〇")*3)+(COUNTIF(AO24:AZ24,"△")*1))</f>
        <v>0</v>
      </c>
      <c r="BB24" s="142"/>
      <c r="BC24" s="142">
        <v>0</v>
      </c>
      <c r="BD24" s="142"/>
      <c r="BE24" s="148">
        <v>0</v>
      </c>
      <c r="BF24" s="149"/>
      <c r="BG24" s="148">
        <f t="shared" ref="BG24" si="27">IF((COUNTIF(AO24:AZ24,"●")*1)=0,"",(COUNTIF(AO24:AZ24,"●")*1))</f>
        <v>3</v>
      </c>
      <c r="BH24" s="149"/>
      <c r="BI24" s="150">
        <f>IFERROR(IF(AR25="","",AR25+AO25+AX25),"")</f>
        <v>1</v>
      </c>
      <c r="BJ24" s="151"/>
      <c r="BK24" s="150">
        <f>IFERROR(IF(AQ25="","",AQ25+AT25+AZ25),"")</f>
        <v>15</v>
      </c>
      <c r="BL24" s="151"/>
      <c r="BM24" s="142">
        <f t="shared" ref="BM24" si="28">IFERROR(BI24-BK24,"")</f>
        <v>-14</v>
      </c>
      <c r="BN24" s="14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</row>
    <row r="25" spans="2:167" ht="22" customHeight="1" x14ac:dyDescent="0.2">
      <c r="B25" s="219" t="s">
        <v>132</v>
      </c>
      <c r="C25" s="220"/>
      <c r="D25" s="220"/>
      <c r="E25" s="220"/>
      <c r="F25" s="220"/>
      <c r="G25" s="221"/>
      <c r="H25" s="65"/>
      <c r="I25" s="219" t="s">
        <v>134</v>
      </c>
      <c r="J25" s="220"/>
      <c r="K25" s="220"/>
      <c r="L25" s="220"/>
      <c r="M25" s="220"/>
      <c r="N25" s="221"/>
      <c r="O25" s="77"/>
      <c r="P25" s="77"/>
      <c r="Q25" s="77"/>
      <c r="R25" s="77"/>
      <c r="AG25" s="54"/>
      <c r="AH25" s="181"/>
      <c r="AI25" s="182"/>
      <c r="AJ25" s="186"/>
      <c r="AK25" s="187"/>
      <c r="AL25" s="188"/>
      <c r="AM25" s="188"/>
      <c r="AN25" s="188"/>
      <c r="AO25" s="122">
        <v>0</v>
      </c>
      <c r="AP25" s="120" t="s">
        <v>124</v>
      </c>
      <c r="AQ25" s="126">
        <v>6</v>
      </c>
      <c r="AR25" s="122">
        <v>0</v>
      </c>
      <c r="AS25" s="120" t="s">
        <v>124</v>
      </c>
      <c r="AT25" s="126">
        <v>4</v>
      </c>
      <c r="AU25" s="216"/>
      <c r="AV25" s="217"/>
      <c r="AW25" s="218"/>
      <c r="AX25" s="122">
        <v>1</v>
      </c>
      <c r="AY25" s="120" t="s">
        <v>124</v>
      </c>
      <c r="AZ25" s="123">
        <v>5</v>
      </c>
      <c r="BA25" s="147"/>
      <c r="BB25" s="144"/>
      <c r="BC25" s="144"/>
      <c r="BD25" s="144"/>
      <c r="BE25" s="150"/>
      <c r="BF25" s="151"/>
      <c r="BG25" s="150"/>
      <c r="BH25" s="151"/>
      <c r="BI25" s="199"/>
      <c r="BJ25" s="200"/>
      <c r="BK25" s="199"/>
      <c r="BL25" s="200"/>
      <c r="BM25" s="144"/>
      <c r="BN25" s="145"/>
      <c r="BP25" s="73"/>
      <c r="BQ25" s="73"/>
      <c r="BR25" s="73">
        <f>IF(ISNUMBER(AO25),AO25,0)</f>
        <v>0</v>
      </c>
      <c r="BS25" s="73"/>
      <c r="BT25" s="73">
        <f>IF(ISNUMBER(AO25),AO25,0)</f>
        <v>0</v>
      </c>
      <c r="BU25" s="73">
        <f>IF(ISNUMBER(AR25),AR25,0)</f>
        <v>0</v>
      </c>
      <c r="BV25" s="73"/>
      <c r="BW25" s="73">
        <f>IF(ISNUMBER(AT25),AT25,0)</f>
        <v>4</v>
      </c>
      <c r="BX25" s="73">
        <f>IF(ISNUMBER(AU25),AU25,0)</f>
        <v>0</v>
      </c>
      <c r="BY25" s="73"/>
      <c r="BZ25" s="73">
        <f>IF(ISNUMBER(AW25),AW25,0)</f>
        <v>0</v>
      </c>
      <c r="CA25" s="73">
        <f>IF(ISNUMBER(AX25),AX25,0)</f>
        <v>1</v>
      </c>
      <c r="CB25" s="73"/>
      <c r="CC25" s="73">
        <f t="shared" ref="CC25" si="29">IF(ISNUMBER(AZ25),AZ25,0)</f>
        <v>5</v>
      </c>
      <c r="CD25" s="73"/>
      <c r="CE25" s="73">
        <f t="shared" si="23"/>
        <v>-1390</v>
      </c>
      <c r="CF25" s="73"/>
      <c r="CG25" s="73"/>
      <c r="CH25" s="73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</row>
    <row r="26" spans="2:167" ht="22" customHeight="1" x14ac:dyDescent="0.2">
      <c r="D26" s="54"/>
      <c r="E26" s="54"/>
      <c r="F26" s="54"/>
      <c r="G26" s="54"/>
      <c r="H26" s="54"/>
      <c r="I26" s="54"/>
      <c r="J26" s="54"/>
      <c r="K26" s="54"/>
      <c r="L26" s="54"/>
      <c r="P26" s="54"/>
      <c r="Q26" s="54"/>
      <c r="R26" s="54"/>
      <c r="AG26" s="54"/>
      <c r="AH26" s="156">
        <f t="shared" ref="AH26" si="30">IFERROR(IF(CE27=0,"",RANK($CE27,$CE$21:$CE$27,0)),"")</f>
        <v>3</v>
      </c>
      <c r="AI26" s="157"/>
      <c r="AJ26" s="160" t="s">
        <v>134</v>
      </c>
      <c r="AK26" s="161"/>
      <c r="AL26" s="162"/>
      <c r="AM26" s="162"/>
      <c r="AN26" s="162"/>
      <c r="AO26" s="117"/>
      <c r="AP26" s="118" t="str">
        <f t="shared" ref="AP26" si="31">IF(AO27="","",IF(AO27-AQ27&gt;0,"〇",IF(AO27-AQ27&lt;0,"●","△")))</f>
        <v>●</v>
      </c>
      <c r="AQ26" s="127"/>
      <c r="AR26" s="124"/>
      <c r="AS26" s="118" t="str">
        <f t="shared" ref="AS26" si="32">IF(AR27="","",IF(AR27-AT27&gt;0,"〇",IF(AR27-AT27&lt;0,"●","△")))</f>
        <v>△</v>
      </c>
      <c r="AT26" s="127"/>
      <c r="AU26" s="128"/>
      <c r="AV26" s="115" t="str">
        <f t="shared" ref="AV26" si="33">IF(AU27="","",IF(AU27-AW27&gt;0,"〇",IF(AU27-AW27&lt;0,"●","△")))</f>
        <v>〇</v>
      </c>
      <c r="AW26" s="78"/>
      <c r="AX26" s="166"/>
      <c r="AY26" s="167"/>
      <c r="AZ26" s="168"/>
      <c r="BA26" s="146">
        <f>IF(AND((COUNTIF(AO26:AZ26,"〇")*3)+(COUNTIF(AO26:AZ26,"△")*1)=0,AP26="")=TRUE,"",(COUNTIF(AO26:AZ26,"〇")*3)+(COUNTIF(AO26:AZ26,"△")*1))</f>
        <v>4</v>
      </c>
      <c r="BB26" s="142"/>
      <c r="BC26" s="142">
        <f>IF((COUNTIF(AO26:AZ26,"〇")*1)=0,"",(COUNTIF(AO26:AZ26,"〇")*1))</f>
        <v>1</v>
      </c>
      <c r="BD26" s="142"/>
      <c r="BE26" s="148">
        <v>1</v>
      </c>
      <c r="BF26" s="149"/>
      <c r="BG26" s="148">
        <f t="shared" ref="BG26" si="34">IF((COUNTIF(AO26:AZ26,"●")*1)=0,"",(COUNTIF(AO26:AZ26,"●")*1))</f>
        <v>1</v>
      </c>
      <c r="BH26" s="149"/>
      <c r="BI26" s="150">
        <f>IFERROR(IF(AR27="","",AR27+AU27+AO27),"")</f>
        <v>6</v>
      </c>
      <c r="BJ26" s="151"/>
      <c r="BK26" s="150">
        <f>IFERROR(IF(AQ27="","",AQ27+AT27+AW27),"")</f>
        <v>6</v>
      </c>
      <c r="BL26" s="151"/>
      <c r="BM26" s="142">
        <f>IFERROR(BI26-BK26,"")</f>
        <v>0</v>
      </c>
      <c r="BN26" s="143"/>
      <c r="BO26" s="54"/>
      <c r="BP26" s="54"/>
      <c r="BQ26" s="54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</row>
    <row r="27" spans="2:167" ht="22" customHeight="1" thickBot="1" x14ac:dyDescent="0.25">
      <c r="D27" s="54"/>
      <c r="E27" s="61"/>
      <c r="F27" s="222" t="s">
        <v>168</v>
      </c>
      <c r="G27" s="223"/>
      <c r="H27" s="223"/>
      <c r="I27" s="223"/>
      <c r="J27" s="224"/>
      <c r="K27" s="61"/>
      <c r="L27" s="54"/>
      <c r="P27" s="54"/>
      <c r="Q27" s="54"/>
      <c r="R27" s="54"/>
      <c r="AG27" s="54"/>
      <c r="AH27" s="158"/>
      <c r="AI27" s="159"/>
      <c r="AJ27" s="163"/>
      <c r="AK27" s="164"/>
      <c r="AL27" s="165"/>
      <c r="AM27" s="165"/>
      <c r="AN27" s="165"/>
      <c r="AO27" s="129">
        <v>0</v>
      </c>
      <c r="AP27" s="130" t="s">
        <v>124</v>
      </c>
      <c r="AQ27" s="131">
        <v>4</v>
      </c>
      <c r="AR27" s="129">
        <v>1</v>
      </c>
      <c r="AS27" s="130" t="s">
        <v>124</v>
      </c>
      <c r="AT27" s="131">
        <v>1</v>
      </c>
      <c r="AU27" s="129">
        <v>5</v>
      </c>
      <c r="AV27" s="130" t="s">
        <v>124</v>
      </c>
      <c r="AW27" s="131">
        <v>1</v>
      </c>
      <c r="AX27" s="169"/>
      <c r="AY27" s="170"/>
      <c r="AZ27" s="171"/>
      <c r="BA27" s="172"/>
      <c r="BB27" s="154"/>
      <c r="BC27" s="154"/>
      <c r="BD27" s="154"/>
      <c r="BE27" s="173"/>
      <c r="BF27" s="174"/>
      <c r="BG27" s="173"/>
      <c r="BH27" s="174"/>
      <c r="BI27" s="152"/>
      <c r="BJ27" s="153"/>
      <c r="BK27" s="152"/>
      <c r="BL27" s="153"/>
      <c r="BM27" s="154"/>
      <c r="BN27" s="155"/>
      <c r="BP27" s="73"/>
      <c r="BQ27" s="73"/>
      <c r="BR27" s="73">
        <f>IF(ISNUMBER(AO26),AO26,0)</f>
        <v>0</v>
      </c>
      <c r="BS27" s="73"/>
      <c r="BT27" s="73">
        <f>IF(ISNUMBER(AO26),AO26,0)</f>
        <v>0</v>
      </c>
      <c r="BU27" s="73">
        <f>IF(ISNUMBER(AR27),AR27,0)</f>
        <v>1</v>
      </c>
      <c r="BV27" s="73"/>
      <c r="BW27" s="73">
        <f>IF(ISNUMBER(AT27),AT27,0)</f>
        <v>1</v>
      </c>
      <c r="BX27" s="73">
        <f>IF(ISNUMBER(AU27),AU27,0)</f>
        <v>5</v>
      </c>
      <c r="BY27" s="73"/>
      <c r="BZ27" s="73">
        <f>IF(ISNUMBER(AW27),AW27,0)</f>
        <v>1</v>
      </c>
      <c r="CA27" s="73">
        <f t="shared" ref="CA27" si="35">IF(ISNUMBER(AX27),AX27,0)</f>
        <v>0</v>
      </c>
      <c r="CB27" s="73"/>
      <c r="CC27" s="73">
        <f t="shared" ref="CC27" si="36">IF(ISNUMBER(AZ27),AZ27,0)</f>
        <v>0</v>
      </c>
      <c r="CD27" s="73"/>
      <c r="CE27" s="73">
        <f>BM26*100+BI26*10+BA26*1000</f>
        <v>4060</v>
      </c>
      <c r="CF27" s="73"/>
      <c r="CG27" s="73"/>
      <c r="CH27" s="73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</row>
    <row r="28" spans="2:167" ht="22" customHeight="1" thickBot="1" x14ac:dyDescent="0.25">
      <c r="E28" s="61"/>
      <c r="F28" s="225"/>
      <c r="G28" s="226"/>
      <c r="H28" s="226"/>
      <c r="I28" s="226"/>
      <c r="J28" s="227"/>
      <c r="L28" s="54"/>
      <c r="P28" s="54"/>
      <c r="Q28" s="54"/>
      <c r="R28" s="54"/>
      <c r="AG28" s="54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80"/>
      <c r="CG28" s="73"/>
      <c r="CH28" s="73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</row>
    <row r="29" spans="2:167" ht="22" customHeight="1" x14ac:dyDescent="0.2">
      <c r="B29" s="64"/>
      <c r="F29" s="225"/>
      <c r="G29" s="226"/>
      <c r="H29" s="226"/>
      <c r="I29" s="226"/>
      <c r="J29" s="227"/>
      <c r="L29" s="54"/>
      <c r="P29" s="54"/>
      <c r="Q29" s="54"/>
      <c r="R29" s="54"/>
      <c r="AG29" s="54"/>
      <c r="AH29" s="175" t="s">
        <v>15</v>
      </c>
      <c r="AI29" s="176"/>
      <c r="AJ29" s="177" t="s">
        <v>164</v>
      </c>
      <c r="AK29" s="178"/>
      <c r="AL29" s="178"/>
      <c r="AM29" s="178"/>
      <c r="AN29" s="179"/>
      <c r="AO29" s="180" t="str">
        <f>AJ30</f>
        <v>安和FC</v>
      </c>
      <c r="AP29" s="178"/>
      <c r="AQ29" s="179"/>
      <c r="AR29" s="180" t="str">
        <f>AJ32</f>
        <v>本部JFC</v>
      </c>
      <c r="AS29" s="178"/>
      <c r="AT29" s="179"/>
      <c r="AU29" s="180" t="str">
        <f>AJ34</f>
        <v>FCカルチャー</v>
      </c>
      <c r="AV29" s="178"/>
      <c r="AW29" s="213"/>
      <c r="AX29" s="204" t="str">
        <f>AJ36</f>
        <v>ACCS　AKEMIO　FC</v>
      </c>
      <c r="AY29" s="205"/>
      <c r="AZ29" s="206"/>
      <c r="BA29" s="177" t="s">
        <v>17</v>
      </c>
      <c r="BB29" s="179"/>
      <c r="BC29" s="180" t="s">
        <v>126</v>
      </c>
      <c r="BD29" s="179"/>
      <c r="BE29" s="180" t="s">
        <v>18</v>
      </c>
      <c r="BF29" s="179"/>
      <c r="BG29" s="180" t="s">
        <v>19</v>
      </c>
      <c r="BH29" s="179"/>
      <c r="BI29" s="180" t="s">
        <v>20</v>
      </c>
      <c r="BJ29" s="179"/>
      <c r="BK29" s="180" t="s">
        <v>21</v>
      </c>
      <c r="BL29" s="179"/>
      <c r="BM29" s="180" t="s">
        <v>22</v>
      </c>
      <c r="BN29" s="195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80"/>
      <c r="CG29" s="73"/>
      <c r="CH29" s="73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</row>
    <row r="30" spans="2:167" ht="22" customHeight="1" x14ac:dyDescent="0.2">
      <c r="D30" s="54"/>
      <c r="E30" s="54"/>
      <c r="F30" s="228"/>
      <c r="G30" s="229"/>
      <c r="H30" s="229"/>
      <c r="I30" s="229"/>
      <c r="J30" s="230"/>
      <c r="K30" s="54"/>
      <c r="L30" s="54"/>
      <c r="P30" s="54"/>
      <c r="Q30" s="54"/>
      <c r="R30" s="54"/>
      <c r="AG30" s="54"/>
      <c r="AH30" s="156">
        <f>IFERROR(IF(CE31=0,"",RANK($CE31,$CE$31:$CE$37,0)),"")</f>
        <v>1</v>
      </c>
      <c r="AI30" s="157"/>
      <c r="AJ30" s="207" t="s">
        <v>155</v>
      </c>
      <c r="AK30" s="208"/>
      <c r="AL30" s="209"/>
      <c r="AM30" s="209"/>
      <c r="AN30" s="209"/>
      <c r="AO30" s="189"/>
      <c r="AP30" s="190"/>
      <c r="AQ30" s="191"/>
      <c r="AR30" s="114"/>
      <c r="AS30" s="115" t="str">
        <f>IF(AR31="","",IF(AR31-AT31&gt;0,"〇",IF(AR31-AT31&lt;0,"●","△")))</f>
        <v>△</v>
      </c>
      <c r="AT30" s="116"/>
      <c r="AU30" s="114"/>
      <c r="AV30" s="115" t="str">
        <f>IF(AU31="","",IF(AU31-AW31&gt;0,"〇",IF(AU31-AW31&lt;0,"●","△")))</f>
        <v>〇</v>
      </c>
      <c r="AW30" s="116"/>
      <c r="AX30" s="117"/>
      <c r="AY30" s="118" t="str">
        <f t="shared" ref="AY30" si="37">IF(AX31="","",IF(AX31-AZ31&gt;0,"〇",IF(AX31-AZ31&lt;0,"●","△")))</f>
        <v>△</v>
      </c>
      <c r="AZ30" s="113"/>
      <c r="BA30" s="146">
        <f>IF(AND((COUNTIF(AO30:AZ30,"〇")*3)+(COUNTIF(AO30:AZ30,"△")*1)=0,AY30="")=TRUE,"",(COUNTIF(AO30:AZ30,"〇")*3)+(COUNTIF(AO30:AZ30,"△")*1))</f>
        <v>5</v>
      </c>
      <c r="BB30" s="142"/>
      <c r="BC30" s="142">
        <f>IF((COUNTIF(AO30:AZ30,"〇")*1)=0,"",(COUNTIF(AO30:AZ30,"〇")*1))</f>
        <v>1</v>
      </c>
      <c r="BD30" s="142"/>
      <c r="BE30" s="148">
        <v>0</v>
      </c>
      <c r="BF30" s="149"/>
      <c r="BG30" s="148">
        <v>0</v>
      </c>
      <c r="BH30" s="149"/>
      <c r="BI30" s="150">
        <f>IFERROR(IF(AR31="","",AR31+AU31+AX31),"")</f>
        <v>2</v>
      </c>
      <c r="BJ30" s="151"/>
      <c r="BK30" s="150">
        <f>IFERROR(IF(AT31="","",AT31+AW31+AZ31),"")</f>
        <v>1</v>
      </c>
      <c r="BL30" s="151"/>
      <c r="BM30" s="142">
        <f>IFERROR(BI30-BK30,"")</f>
        <v>1</v>
      </c>
      <c r="BN30" s="14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80"/>
      <c r="CG30" s="80"/>
      <c r="CH30" s="80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</row>
    <row r="31" spans="2:167" ht="22" customHeight="1" x14ac:dyDescent="0.2">
      <c r="B31" s="57" t="s">
        <v>28</v>
      </c>
      <c r="D31" s="54"/>
      <c r="E31" s="54"/>
      <c r="F31" s="54"/>
      <c r="G31" s="54"/>
      <c r="I31" s="54"/>
      <c r="J31" s="54"/>
      <c r="K31" s="54"/>
      <c r="L31" s="54"/>
      <c r="N31" s="57" t="s">
        <v>29</v>
      </c>
      <c r="P31" s="54"/>
      <c r="Q31" s="54"/>
      <c r="R31" s="54"/>
      <c r="AG31" s="54"/>
      <c r="AH31" s="181"/>
      <c r="AI31" s="182"/>
      <c r="AJ31" s="210"/>
      <c r="AK31" s="211"/>
      <c r="AL31" s="212"/>
      <c r="AM31" s="212"/>
      <c r="AN31" s="212"/>
      <c r="AO31" s="192"/>
      <c r="AP31" s="193"/>
      <c r="AQ31" s="194"/>
      <c r="AR31" s="119">
        <v>1</v>
      </c>
      <c r="AS31" s="120" t="s">
        <v>124</v>
      </c>
      <c r="AT31" s="121">
        <v>1</v>
      </c>
      <c r="AU31" s="119">
        <v>1</v>
      </c>
      <c r="AV31" s="120" t="s">
        <v>124</v>
      </c>
      <c r="AW31" s="121">
        <v>0</v>
      </c>
      <c r="AX31" s="122">
        <v>0</v>
      </c>
      <c r="AY31" s="120" t="s">
        <v>124</v>
      </c>
      <c r="AZ31" s="123">
        <v>0</v>
      </c>
      <c r="BA31" s="147"/>
      <c r="BB31" s="144"/>
      <c r="BC31" s="144"/>
      <c r="BD31" s="144"/>
      <c r="BE31" s="150"/>
      <c r="BF31" s="151"/>
      <c r="BG31" s="150"/>
      <c r="BH31" s="151"/>
      <c r="BI31" s="199"/>
      <c r="BJ31" s="200"/>
      <c r="BK31" s="199"/>
      <c r="BL31" s="200"/>
      <c r="BM31" s="144"/>
      <c r="BN31" s="145"/>
      <c r="BP31" s="73"/>
      <c r="BQ31" s="73"/>
      <c r="BR31" s="73">
        <f>IF(ISNUMBER(AO30),AO30,0)</f>
        <v>0</v>
      </c>
      <c r="BS31" s="73"/>
      <c r="BT31" s="73">
        <f>IF(ISNUMBER(AO30),AO30,0)</f>
        <v>0</v>
      </c>
      <c r="BU31" s="73">
        <f>IF(ISNUMBER(AR31),AR31,0)</f>
        <v>1</v>
      </c>
      <c r="BV31" s="73"/>
      <c r="BW31" s="73">
        <f>IF(ISNUMBER(AT31),AT31,0)</f>
        <v>1</v>
      </c>
      <c r="BX31" s="73">
        <f>IF(ISNUMBER(AU31),AU31,0)</f>
        <v>1</v>
      </c>
      <c r="BY31" s="73"/>
      <c r="BZ31" s="73">
        <f>IF(ISNUMBER(AW31),AW31,0)</f>
        <v>0</v>
      </c>
      <c r="CA31" s="73">
        <f>IF(ISNUMBER(AX31),AX31,0)</f>
        <v>0</v>
      </c>
      <c r="CB31" s="73"/>
      <c r="CC31" s="73">
        <f>IF(ISNUMBER(AZ31),AZ31,0)</f>
        <v>0</v>
      </c>
      <c r="CD31" s="73"/>
      <c r="CE31" s="73">
        <f>BM30*100+BI30*10+BA30*1000</f>
        <v>5120</v>
      </c>
      <c r="CF31" s="80"/>
      <c r="CG31" s="80"/>
      <c r="CH31" s="80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</row>
    <row r="32" spans="2:167" ht="22" customHeight="1" x14ac:dyDescent="0.2">
      <c r="B32" s="219" t="s">
        <v>133</v>
      </c>
      <c r="C32" s="220"/>
      <c r="D32" s="220"/>
      <c r="E32" s="220"/>
      <c r="F32" s="220"/>
      <c r="G32" s="221"/>
      <c r="H32" s="65"/>
      <c r="I32" s="219" t="s">
        <v>125</v>
      </c>
      <c r="J32" s="220"/>
      <c r="K32" s="220"/>
      <c r="L32" s="220"/>
      <c r="M32" s="220"/>
      <c r="N32" s="221"/>
      <c r="O32" s="65"/>
      <c r="P32" s="77"/>
      <c r="Q32" s="77"/>
      <c r="R32" s="77"/>
      <c r="AF32" s="54"/>
      <c r="AG32" s="54"/>
      <c r="AH32" s="156">
        <f t="shared" ref="AH32" si="38">IFERROR(IF(CE33=0,"",RANK($CE33,$CE$31:$CE$37,0)),"")</f>
        <v>2</v>
      </c>
      <c r="AI32" s="157"/>
      <c r="AJ32" s="183" t="s">
        <v>194</v>
      </c>
      <c r="AK32" s="184"/>
      <c r="AL32" s="185"/>
      <c r="AM32" s="185"/>
      <c r="AN32" s="185"/>
      <c r="AO32" s="117"/>
      <c r="AP32" s="118" t="str">
        <f t="shared" ref="AP32" si="39">IF(AO33="","",IF(AO33-AQ33&gt;0,"〇",IF(AO33-AQ33&lt;0,"●","△")))</f>
        <v>△</v>
      </c>
      <c r="AQ32" s="76"/>
      <c r="AR32" s="166"/>
      <c r="AS32" s="167"/>
      <c r="AT32" s="214"/>
      <c r="AU32" s="124"/>
      <c r="AV32" s="118" t="str">
        <f t="shared" ref="AV32" si="40">IF(AU33="","",IF(AU33-AW33&gt;0,"〇",IF(AU33-AW33&lt;0,"●","△")))</f>
        <v>△</v>
      </c>
      <c r="AW32" s="125"/>
      <c r="AX32" s="117"/>
      <c r="AY32" s="118" t="str">
        <f t="shared" ref="AY32" si="41">IF(AX33="","",IF(AX33-AZ33&gt;0,"〇",IF(AX33-AZ33&lt;0,"●","△")))</f>
        <v>△</v>
      </c>
      <c r="AZ32" s="113"/>
      <c r="BA32" s="146">
        <f>IF(AND((COUNTIF(AO32:AZ32,"〇")*3)+(COUNTIF(AO32:AZ32,"△")*1)=0,AY32="")=TRUE,"",(COUNTIF(AO32:AZ32,"〇")*3)+(COUNTIF(AO32:AZ32,"△")*1))</f>
        <v>3</v>
      </c>
      <c r="BB32" s="142"/>
      <c r="BC32" s="142" t="str">
        <f t="shared" ref="BC32" si="42">IF((COUNTIF(AO32:AZ32,"〇")*1)=0,"",(COUNTIF(AO32:AZ32,"〇")*1))</f>
        <v/>
      </c>
      <c r="BD32" s="142"/>
      <c r="BE32" s="148">
        <v>0</v>
      </c>
      <c r="BF32" s="149"/>
      <c r="BG32" s="148" t="str">
        <f t="shared" ref="BG32" si="43">IF((COUNTIF(AO32:AZ32,"●")*1)=0,"",(COUNTIF(AO32:AZ32,"●")*1))</f>
        <v/>
      </c>
      <c r="BH32" s="149"/>
      <c r="BI32" s="150">
        <f>IFERROR(IF(AO33="","",AO33+AU33+AX33),"")</f>
        <v>3</v>
      </c>
      <c r="BJ32" s="151"/>
      <c r="BK32" s="150">
        <f>IFERROR(IF(AQ33="","",AQ33+AW33+AZ33),"")</f>
        <v>3</v>
      </c>
      <c r="BL32" s="151"/>
      <c r="BM32" s="142">
        <f t="shared" ref="BM32" si="44">IFERROR(BI32-BK32,"")</f>
        <v>0</v>
      </c>
      <c r="BN32" s="14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80"/>
      <c r="CG32" s="80"/>
      <c r="CH32" s="80"/>
    </row>
    <row r="33" spans="2:86" ht="22" customHeight="1" x14ac:dyDescent="0.2">
      <c r="C33" s="79"/>
      <c r="D33" s="79"/>
      <c r="E33" s="79"/>
      <c r="F33" s="79"/>
      <c r="H33" s="61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71"/>
      <c r="AH33" s="181"/>
      <c r="AI33" s="182"/>
      <c r="AJ33" s="183"/>
      <c r="AK33" s="184"/>
      <c r="AL33" s="185"/>
      <c r="AM33" s="185"/>
      <c r="AN33" s="185"/>
      <c r="AO33" s="122">
        <v>1</v>
      </c>
      <c r="AP33" s="120" t="s">
        <v>124</v>
      </c>
      <c r="AQ33" s="126">
        <v>1</v>
      </c>
      <c r="AR33" s="215"/>
      <c r="AS33" s="193"/>
      <c r="AT33" s="194"/>
      <c r="AU33" s="119">
        <v>0</v>
      </c>
      <c r="AV33" s="120" t="s">
        <v>124</v>
      </c>
      <c r="AW33" s="121">
        <v>0</v>
      </c>
      <c r="AX33" s="122">
        <v>2</v>
      </c>
      <c r="AY33" s="120" t="s">
        <v>124</v>
      </c>
      <c r="AZ33" s="123">
        <v>2</v>
      </c>
      <c r="BA33" s="147"/>
      <c r="BB33" s="144"/>
      <c r="BC33" s="144"/>
      <c r="BD33" s="144"/>
      <c r="BE33" s="150"/>
      <c r="BF33" s="151"/>
      <c r="BG33" s="150"/>
      <c r="BH33" s="151"/>
      <c r="BI33" s="199"/>
      <c r="BJ33" s="200"/>
      <c r="BK33" s="199"/>
      <c r="BL33" s="200"/>
      <c r="BM33" s="144"/>
      <c r="BN33" s="145"/>
      <c r="BP33" s="73"/>
      <c r="BQ33" s="73"/>
      <c r="BR33" s="73">
        <f>IF(ISNUMBER(AO32),AO32,0)</f>
        <v>0</v>
      </c>
      <c r="BS33" s="73"/>
      <c r="BT33" s="73">
        <f>IF(ISNUMBER(AO32),AO32,0)</f>
        <v>0</v>
      </c>
      <c r="BU33" s="73">
        <f>IF(ISNUMBER(AR33),AR33,0)</f>
        <v>0</v>
      </c>
      <c r="BV33" s="73"/>
      <c r="BW33" s="73">
        <f>IF(ISNUMBER(AT33),AT33,0)</f>
        <v>0</v>
      </c>
      <c r="BX33" s="73">
        <f>IF(ISNUMBER(AU33),AU33,0)</f>
        <v>0</v>
      </c>
      <c r="BY33" s="73"/>
      <c r="BZ33" s="73">
        <f>IF(ISNUMBER(AW33),AW33,0)</f>
        <v>0</v>
      </c>
      <c r="CA33" s="73">
        <f t="shared" ref="CA33" si="45">IF(ISNUMBER(AX33),AX33,0)</f>
        <v>2</v>
      </c>
      <c r="CB33" s="73"/>
      <c r="CC33" s="73">
        <f t="shared" ref="CC33" si="46">IF(ISNUMBER(AZ33),AZ33,0)</f>
        <v>2</v>
      </c>
      <c r="CD33" s="73"/>
      <c r="CE33" s="73">
        <f>BM32*100+BI32*10+BA32*1000</f>
        <v>3030</v>
      </c>
      <c r="CF33" s="80"/>
      <c r="CG33" s="80"/>
      <c r="CH33" s="80"/>
    </row>
    <row r="34" spans="2:86" ht="22" customHeight="1" x14ac:dyDescent="0.2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71"/>
      <c r="AH34" s="156">
        <f t="shared" ref="AH34" si="47">IFERROR(IF(CE35=0,"",RANK($CE35,$CE$31:$CE$37,0)),"")</f>
        <v>4</v>
      </c>
      <c r="AI34" s="157"/>
      <c r="AJ34" s="183" t="s">
        <v>135</v>
      </c>
      <c r="AK34" s="184"/>
      <c r="AL34" s="185"/>
      <c r="AM34" s="185"/>
      <c r="AN34" s="185"/>
      <c r="AO34" s="117"/>
      <c r="AP34" s="118" t="str">
        <f t="shared" ref="AP34" si="48">IF(AO35="","",IF(AO35-AQ35&gt;0,"〇",IF(AO35-AQ35&lt;0,"●","△")))</f>
        <v>●</v>
      </c>
      <c r="AQ34" s="76"/>
      <c r="AR34" s="117"/>
      <c r="AS34" s="118" t="str">
        <f t="shared" ref="AS34" si="49">IF(AR35="","",IF(AR35-AT35&gt;0,"〇",IF(AR35-AT35&lt;0,"●","△")))</f>
        <v>△</v>
      </c>
      <c r="AT34" s="76"/>
      <c r="AU34" s="166"/>
      <c r="AV34" s="167"/>
      <c r="AW34" s="214"/>
      <c r="AX34" s="117"/>
      <c r="AY34" s="118" t="str">
        <f t="shared" ref="AY34" si="50">IF(AX35="","",IF(AX35-AZ35&gt;0,"〇",IF(AX35-AZ35&lt;0,"●","△")))</f>
        <v>△</v>
      </c>
      <c r="AZ34" s="113"/>
      <c r="BA34" s="146">
        <f>IF(AND((COUNTIF(AO34:AZ34,"〇")*3)+(COUNTIF(AO34:AZ34,"△")*1)=0,AY34="")=TRUE,"",(COUNTIF(AO34:AZ34,"〇")*3)+(COUNTIF(AO34:AZ34,"△")*1))</f>
        <v>2</v>
      </c>
      <c r="BB34" s="142"/>
      <c r="BC34" s="142" t="str">
        <f t="shared" ref="BC34" si="51">IF((COUNTIF(AO34:AZ34,"〇")*1)=0,"",(COUNTIF(AO34:AZ34,"〇")*1))</f>
        <v/>
      </c>
      <c r="BD34" s="142"/>
      <c r="BE34" s="148">
        <v>0</v>
      </c>
      <c r="BF34" s="149"/>
      <c r="BG34" s="148">
        <f t="shared" ref="BG34" si="52">IF((COUNTIF(AO34:AZ34,"●")*1)=0,"",(COUNTIF(AO34:AZ34,"●")*1))</f>
        <v>1</v>
      </c>
      <c r="BH34" s="149"/>
      <c r="BI34" s="150">
        <f>IFERROR(IF(AR35="","",AR35+AO35+AX35),"")</f>
        <v>0</v>
      </c>
      <c r="BJ34" s="151"/>
      <c r="BK34" s="150">
        <f>IFERROR(IF(AQ35="","",AQ35+AT35+AZ35),"")</f>
        <v>1</v>
      </c>
      <c r="BL34" s="151"/>
      <c r="BM34" s="142">
        <f t="shared" ref="BM34" si="53">IFERROR(BI34-BK34,"")</f>
        <v>-1</v>
      </c>
      <c r="BN34" s="14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G34" s="80"/>
      <c r="CH34" s="80"/>
    </row>
    <row r="35" spans="2:86" ht="22" customHeight="1" x14ac:dyDescent="0.2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71"/>
      <c r="AH35" s="181"/>
      <c r="AI35" s="182"/>
      <c r="AJ35" s="186"/>
      <c r="AK35" s="187"/>
      <c r="AL35" s="188"/>
      <c r="AM35" s="188"/>
      <c r="AN35" s="188"/>
      <c r="AO35" s="122">
        <v>0</v>
      </c>
      <c r="AP35" s="120" t="s">
        <v>124</v>
      </c>
      <c r="AQ35" s="126">
        <v>1</v>
      </c>
      <c r="AR35" s="122">
        <v>0</v>
      </c>
      <c r="AS35" s="120" t="s">
        <v>124</v>
      </c>
      <c r="AT35" s="126">
        <v>0</v>
      </c>
      <c r="AU35" s="216"/>
      <c r="AV35" s="217"/>
      <c r="AW35" s="218"/>
      <c r="AX35" s="122">
        <v>0</v>
      </c>
      <c r="AY35" s="120" t="s">
        <v>124</v>
      </c>
      <c r="AZ35" s="123">
        <v>0</v>
      </c>
      <c r="BA35" s="147"/>
      <c r="BB35" s="144"/>
      <c r="BC35" s="144"/>
      <c r="BD35" s="144"/>
      <c r="BE35" s="150"/>
      <c r="BF35" s="151"/>
      <c r="BG35" s="150"/>
      <c r="BH35" s="151"/>
      <c r="BI35" s="199"/>
      <c r="BJ35" s="200"/>
      <c r="BK35" s="199"/>
      <c r="BL35" s="200"/>
      <c r="BM35" s="144"/>
      <c r="BN35" s="145"/>
      <c r="BR35" s="73">
        <f>IF(ISNUMBER(AO34),AO34,0)</f>
        <v>0</v>
      </c>
      <c r="BS35" s="73"/>
      <c r="BT35" s="73">
        <f>IF(ISNUMBER(AO34),AO34,0)</f>
        <v>0</v>
      </c>
      <c r="BU35" s="73">
        <f>IF(ISNUMBER(AR35),AR35,0)</f>
        <v>0</v>
      </c>
      <c r="BV35" s="73"/>
      <c r="BW35" s="73">
        <f>IF(ISNUMBER(AT35),AT35,0)</f>
        <v>0</v>
      </c>
      <c r="BX35" s="73">
        <f>IF(ISNUMBER(AU35),AU35,0)</f>
        <v>0</v>
      </c>
      <c r="BY35" s="73"/>
      <c r="BZ35" s="73">
        <f>IF(ISNUMBER(AW35),AW35,0)</f>
        <v>0</v>
      </c>
      <c r="CA35" s="73">
        <f t="shared" ref="CA35" si="54">IF(ISNUMBER(AX35),AX35,0)</f>
        <v>0</v>
      </c>
      <c r="CB35" s="73"/>
      <c r="CC35" s="73">
        <f t="shared" ref="CC35" si="55">IF(ISNUMBER(AZ35),AZ35,0)</f>
        <v>0</v>
      </c>
      <c r="CD35" s="73"/>
      <c r="CE35" s="73">
        <f t="shared" ref="CE35:CE37" si="56">BM34*100+BI34*10+BA34*1000</f>
        <v>1900</v>
      </c>
      <c r="CG35" s="80"/>
      <c r="CH35" s="80"/>
    </row>
    <row r="36" spans="2:86" ht="22" customHeight="1" x14ac:dyDescent="0.2">
      <c r="AG36" s="71"/>
      <c r="AH36" s="156">
        <f t="shared" ref="AH36" si="57">IFERROR(IF(CE37=0,"",RANK($CE37,$CE$31:$CE$37,0)),"")</f>
        <v>3</v>
      </c>
      <c r="AI36" s="157"/>
      <c r="AJ36" s="160" t="s">
        <v>190</v>
      </c>
      <c r="AK36" s="161"/>
      <c r="AL36" s="162"/>
      <c r="AM36" s="162"/>
      <c r="AN36" s="162"/>
      <c r="AO36" s="117"/>
      <c r="AP36" s="118" t="str">
        <f t="shared" ref="AP36" si="58">IF(AO37="","",IF(AO37-AQ37&gt;0,"〇",IF(AO37-AQ37&lt;0,"●","△")))</f>
        <v>△</v>
      </c>
      <c r="AQ36" s="127"/>
      <c r="AR36" s="124"/>
      <c r="AS36" s="118" t="str">
        <f t="shared" ref="AS36" si="59">IF(AR37="","",IF(AR37-AT37&gt;0,"〇",IF(AR37-AT37&lt;0,"●","△")))</f>
        <v>△</v>
      </c>
      <c r="AT36" s="127"/>
      <c r="AU36" s="128"/>
      <c r="AV36" s="115" t="str">
        <f t="shared" ref="AV36" si="60">IF(AU37="","",IF(AU37-AW37&gt;0,"〇",IF(AU37-AW37&lt;0,"●","△")))</f>
        <v>△</v>
      </c>
      <c r="AW36" s="78"/>
      <c r="AX36" s="166"/>
      <c r="AY36" s="167"/>
      <c r="AZ36" s="168"/>
      <c r="BA36" s="146">
        <f>IF(AND((COUNTIF(AO36:AZ36,"〇")*3)+(COUNTIF(AO36:AZ36,"△")*1)=0,AP36="")=TRUE,"",(COUNTIF(AO36:AZ36,"〇")*3)+(COUNTIF(AO36:AZ36,"△")*1))</f>
        <v>3</v>
      </c>
      <c r="BB36" s="142"/>
      <c r="BC36" s="142" t="str">
        <f t="shared" ref="BC36" si="61">IF((COUNTIF(AO36:AZ36,"〇")*1)=0,"",(COUNTIF(AO36:AZ36,"〇")*1))</f>
        <v/>
      </c>
      <c r="BD36" s="142"/>
      <c r="BE36" s="148">
        <v>0</v>
      </c>
      <c r="BF36" s="149"/>
      <c r="BG36" s="148" t="str">
        <f t="shared" ref="BG36" si="62">IF((COUNTIF(AO36:AZ36,"●")*1)=0,"",(COUNTIF(AO36:AZ36,"●")*1))</f>
        <v/>
      </c>
      <c r="BH36" s="149"/>
      <c r="BI36" s="150">
        <f>IFERROR(IF(AR37="","",AR37+AU37+AO37),"")</f>
        <v>2</v>
      </c>
      <c r="BJ36" s="151"/>
      <c r="BK36" s="150">
        <f>IFERROR(IF(AQ37="","",AQ37+AT37+AW37),"")</f>
        <v>2</v>
      </c>
      <c r="BL36" s="151"/>
      <c r="BM36" s="142">
        <f>IFERROR(BI36-BK36,"")</f>
        <v>0</v>
      </c>
      <c r="BN36" s="14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</row>
    <row r="37" spans="2:86" ht="22" customHeight="1" thickBot="1" x14ac:dyDescent="0.25">
      <c r="AG37" s="71"/>
      <c r="AH37" s="158"/>
      <c r="AI37" s="159"/>
      <c r="AJ37" s="163"/>
      <c r="AK37" s="164"/>
      <c r="AL37" s="165"/>
      <c r="AM37" s="165"/>
      <c r="AN37" s="165"/>
      <c r="AO37" s="129">
        <v>0</v>
      </c>
      <c r="AP37" s="130" t="s">
        <v>124</v>
      </c>
      <c r="AQ37" s="131">
        <v>0</v>
      </c>
      <c r="AR37" s="129">
        <v>2</v>
      </c>
      <c r="AS37" s="130" t="s">
        <v>124</v>
      </c>
      <c r="AT37" s="131">
        <v>2</v>
      </c>
      <c r="AU37" s="129">
        <v>0</v>
      </c>
      <c r="AV37" s="130" t="s">
        <v>124</v>
      </c>
      <c r="AW37" s="131">
        <v>0</v>
      </c>
      <c r="AX37" s="169"/>
      <c r="AY37" s="170"/>
      <c r="AZ37" s="171"/>
      <c r="BA37" s="172"/>
      <c r="BB37" s="154"/>
      <c r="BC37" s="144"/>
      <c r="BD37" s="144"/>
      <c r="BE37" s="173"/>
      <c r="BF37" s="174"/>
      <c r="BG37" s="173"/>
      <c r="BH37" s="174"/>
      <c r="BI37" s="152"/>
      <c r="BJ37" s="153"/>
      <c r="BK37" s="152"/>
      <c r="BL37" s="153"/>
      <c r="BM37" s="154"/>
      <c r="BN37" s="155"/>
      <c r="BR37" s="73">
        <f>IF(ISNUMBER(AO36),AO36,0)</f>
        <v>0</v>
      </c>
      <c r="BS37" s="73"/>
      <c r="BT37" s="73">
        <f>IF(ISNUMBER(AO36),AO36,0)</f>
        <v>0</v>
      </c>
      <c r="BU37" s="73">
        <f>IF(ISNUMBER(AR37),AR37,0)</f>
        <v>2</v>
      </c>
      <c r="BV37" s="73"/>
      <c r="BW37" s="73">
        <f>IF(ISNUMBER(AT37),AT37,0)</f>
        <v>2</v>
      </c>
      <c r="BX37" s="73">
        <f>IF(ISNUMBER(AU37),AU37,0)</f>
        <v>0</v>
      </c>
      <c r="BY37" s="73"/>
      <c r="BZ37" s="73">
        <f>IF(ISNUMBER(AW37),AW37,0)</f>
        <v>0</v>
      </c>
      <c r="CA37" s="73">
        <f t="shared" ref="CA37" si="63">IF(ISNUMBER(AX37),AX37,0)</f>
        <v>0</v>
      </c>
      <c r="CB37" s="73"/>
      <c r="CC37" s="73">
        <f t="shared" ref="CC37" si="64">IF(ISNUMBER(AZ37),AZ37,0)</f>
        <v>0</v>
      </c>
      <c r="CD37" s="73"/>
      <c r="CE37" s="73">
        <f t="shared" si="56"/>
        <v>3020</v>
      </c>
    </row>
    <row r="38" spans="2:86" ht="22" customHeight="1" x14ac:dyDescent="0.2">
      <c r="AG38" s="71"/>
      <c r="AH38" s="54"/>
      <c r="AI38" s="54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</row>
    <row r="39" spans="2:86" ht="15" customHeight="1" x14ac:dyDescent="0.2">
      <c r="AG39" s="71"/>
    </row>
    <row r="40" spans="2:86" ht="15" customHeight="1" x14ac:dyDescent="0.2">
      <c r="AG40" s="71"/>
    </row>
    <row r="41" spans="2:86" ht="15" customHeight="1" x14ac:dyDescent="0.2">
      <c r="AG41" s="71"/>
    </row>
    <row r="42" spans="2:86" ht="15" customHeight="1" x14ac:dyDescent="0.2">
      <c r="AG42" s="71"/>
    </row>
    <row r="43" spans="2:86" ht="15" customHeight="1" x14ac:dyDescent="0.2">
      <c r="AG43" s="71"/>
    </row>
    <row r="44" spans="2:86" ht="15" customHeight="1" x14ac:dyDescent="0.2">
      <c r="AG44" s="71"/>
    </row>
    <row r="45" spans="2:86" ht="15" customHeight="1" x14ac:dyDescent="0.2">
      <c r="AG45" s="71"/>
    </row>
    <row r="46" spans="2:86" ht="15" customHeight="1" x14ac:dyDescent="0.2">
      <c r="AG46" s="71"/>
    </row>
    <row r="47" spans="2:86" ht="15" customHeight="1" x14ac:dyDescent="0.2">
      <c r="AG47" s="71"/>
    </row>
    <row r="48" spans="2:86" ht="15" customHeight="1" x14ac:dyDescent="0.2">
      <c r="AG48" s="71"/>
    </row>
    <row r="49" spans="33:58" ht="15" customHeight="1" x14ac:dyDescent="0.2">
      <c r="AG49" s="71"/>
    </row>
    <row r="50" spans="33:58" ht="15" customHeight="1" x14ac:dyDescent="0.2">
      <c r="AG50" s="71"/>
      <c r="AJ50" s="132"/>
      <c r="AK50" s="132"/>
      <c r="AL50" s="132"/>
      <c r="AM50" s="132"/>
    </row>
    <row r="51" spans="33:58" ht="15" customHeight="1" x14ac:dyDescent="0.2">
      <c r="AG51" s="71"/>
    </row>
    <row r="52" spans="33:58" ht="15" customHeight="1" x14ac:dyDescent="0.2">
      <c r="AG52" s="71"/>
    </row>
    <row r="53" spans="33:58" ht="15" customHeight="1" x14ac:dyDescent="0.2">
      <c r="AG53" s="71"/>
    </row>
    <row r="54" spans="33:58" ht="15" customHeight="1" x14ac:dyDescent="0.2">
      <c r="AG54" s="71"/>
    </row>
    <row r="57" spans="33:58" x14ac:dyDescent="0.2">
      <c r="AH57" s="132"/>
      <c r="AI57" s="132"/>
    </row>
    <row r="64" spans="33:58" x14ac:dyDescent="0.2"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4"/>
      <c r="BB64" s="134"/>
      <c r="BC64" s="134"/>
      <c r="BD64" s="134"/>
      <c r="BE64" s="134"/>
      <c r="BF64" s="134"/>
    </row>
    <row r="65" spans="2:209" s="132" customFormat="1" x14ac:dyDescent="0.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</row>
    <row r="66" spans="2:209" x14ac:dyDescent="0.2">
      <c r="BG66" s="134"/>
      <c r="BH66" s="134"/>
      <c r="BI66" s="134"/>
      <c r="BJ66" s="134"/>
      <c r="BK66" s="134"/>
      <c r="BL66" s="134"/>
      <c r="BM66" s="134"/>
      <c r="BN66" s="134"/>
    </row>
    <row r="71" spans="2:209" x14ac:dyDescent="0.2">
      <c r="BO71" s="132"/>
    </row>
  </sheetData>
  <mergeCells count="170">
    <mergeCell ref="E13:J13"/>
    <mergeCell ref="E12:F12"/>
    <mergeCell ref="BK29:BL29"/>
    <mergeCell ref="B3:BO3"/>
    <mergeCell ref="B4:BO4"/>
    <mergeCell ref="B6:J7"/>
    <mergeCell ref="AH6:AP7"/>
    <mergeCell ref="BM20:BN21"/>
    <mergeCell ref="BG19:BH19"/>
    <mergeCell ref="BI19:BJ19"/>
    <mergeCell ref="BK19:BL19"/>
    <mergeCell ref="BM19:BN19"/>
    <mergeCell ref="BM14:BN15"/>
    <mergeCell ref="AR9:AT9"/>
    <mergeCell ref="AU9:AW9"/>
    <mergeCell ref="BA9:BB9"/>
    <mergeCell ref="BC9:BD9"/>
    <mergeCell ref="BE9:BF9"/>
    <mergeCell ref="AX9:AZ9"/>
    <mergeCell ref="BA10:BB11"/>
    <mergeCell ref="S13:X13"/>
    <mergeCell ref="Z13:AE13"/>
    <mergeCell ref="W15:AA18"/>
    <mergeCell ref="S20:X20"/>
    <mergeCell ref="B1:AG1"/>
    <mergeCell ref="AH1:BO1"/>
    <mergeCell ref="AH20:AI21"/>
    <mergeCell ref="AJ20:AN21"/>
    <mergeCell ref="AO20:AQ21"/>
    <mergeCell ref="BA20:BB21"/>
    <mergeCell ref="BC20:BD21"/>
    <mergeCell ref="AH19:AI19"/>
    <mergeCell ref="AJ19:AN19"/>
    <mergeCell ref="AO19:AQ19"/>
    <mergeCell ref="AR19:AT19"/>
    <mergeCell ref="AH14:AI15"/>
    <mergeCell ref="AJ14:AN15"/>
    <mergeCell ref="AU14:AW15"/>
    <mergeCell ref="BA14:BB15"/>
    <mergeCell ref="BC14:BD15"/>
    <mergeCell ref="BE14:BF15"/>
    <mergeCell ref="BG14:BH15"/>
    <mergeCell ref="BK10:BL11"/>
    <mergeCell ref="AX19:AZ19"/>
    <mergeCell ref="B2:BO2"/>
    <mergeCell ref="BC10:BD11"/>
    <mergeCell ref="BE10:BF11"/>
    <mergeCell ref="B20:G20"/>
    <mergeCell ref="I20:N20"/>
    <mergeCell ref="AH24:AI25"/>
    <mergeCell ref="AJ24:AN25"/>
    <mergeCell ref="AU24:AW25"/>
    <mergeCell ref="BC26:BD27"/>
    <mergeCell ref="BE20:BF21"/>
    <mergeCell ref="B25:G25"/>
    <mergeCell ref="I25:N25"/>
    <mergeCell ref="F27:J30"/>
    <mergeCell ref="BC29:BD29"/>
    <mergeCell ref="BC24:BD25"/>
    <mergeCell ref="BE24:BF25"/>
    <mergeCell ref="BE29:BF29"/>
    <mergeCell ref="Z20:AE20"/>
    <mergeCell ref="BC12:BD13"/>
    <mergeCell ref="AR29:AT29"/>
    <mergeCell ref="AH30:AI31"/>
    <mergeCell ref="AJ30:AN31"/>
    <mergeCell ref="BG22:BH23"/>
    <mergeCell ref="BI22:BJ23"/>
    <mergeCell ref="AR22:AT23"/>
    <mergeCell ref="AU19:AW19"/>
    <mergeCell ref="AH12:AI13"/>
    <mergeCell ref="BI29:BJ29"/>
    <mergeCell ref="BG12:BH13"/>
    <mergeCell ref="BE12:BF13"/>
    <mergeCell ref="BG29:BH29"/>
    <mergeCell ref="BA19:BB19"/>
    <mergeCell ref="BC19:BD19"/>
    <mergeCell ref="BE19:BF19"/>
    <mergeCell ref="BI14:BJ15"/>
    <mergeCell ref="BI12:BJ13"/>
    <mergeCell ref="AU34:AW35"/>
    <mergeCell ref="BA34:BB35"/>
    <mergeCell ref="BC34:BD35"/>
    <mergeCell ref="BE34:BF35"/>
    <mergeCell ref="BG34:BH35"/>
    <mergeCell ref="BI34:BJ35"/>
    <mergeCell ref="BK34:BL35"/>
    <mergeCell ref="B32:G32"/>
    <mergeCell ref="I32:N32"/>
    <mergeCell ref="AH32:AI33"/>
    <mergeCell ref="AJ32:AN33"/>
    <mergeCell ref="AR32:AT33"/>
    <mergeCell ref="BK30:BL31"/>
    <mergeCell ref="BM30:BN31"/>
    <mergeCell ref="BA32:BB33"/>
    <mergeCell ref="BC32:BD33"/>
    <mergeCell ref="BE32:BF33"/>
    <mergeCell ref="BG32:BH33"/>
    <mergeCell ref="BI32:BJ33"/>
    <mergeCell ref="BK32:BL33"/>
    <mergeCell ref="BM32:BN33"/>
    <mergeCell ref="BA30:BB31"/>
    <mergeCell ref="BC30:BD31"/>
    <mergeCell ref="BE30:BF31"/>
    <mergeCell ref="BG30:BH31"/>
    <mergeCell ref="BI30:BJ31"/>
    <mergeCell ref="AH9:AI9"/>
    <mergeCell ref="AJ9:AN9"/>
    <mergeCell ref="AO9:AQ9"/>
    <mergeCell ref="BA24:BB25"/>
    <mergeCell ref="AX29:AZ29"/>
    <mergeCell ref="BA29:BB29"/>
    <mergeCell ref="AH10:AI11"/>
    <mergeCell ref="AJ10:AN11"/>
    <mergeCell ref="AO10:AQ11"/>
    <mergeCell ref="AH26:AI27"/>
    <mergeCell ref="AJ26:AN27"/>
    <mergeCell ref="AX26:AZ27"/>
    <mergeCell ref="AH22:AI23"/>
    <mergeCell ref="AJ22:AN23"/>
    <mergeCell ref="BA26:BB27"/>
    <mergeCell ref="AU29:AW29"/>
    <mergeCell ref="AJ12:AN13"/>
    <mergeCell ref="AR12:AT13"/>
    <mergeCell ref="BA12:BB13"/>
    <mergeCell ref="BM10:BN11"/>
    <mergeCell ref="BM9:BN9"/>
    <mergeCell ref="BG9:BH9"/>
    <mergeCell ref="BI26:BJ27"/>
    <mergeCell ref="BG24:BH25"/>
    <mergeCell ref="BM26:BN27"/>
    <mergeCell ref="BM12:BN13"/>
    <mergeCell ref="BK24:BL25"/>
    <mergeCell ref="BK12:BL13"/>
    <mergeCell ref="BM22:BN23"/>
    <mergeCell ref="BG20:BH21"/>
    <mergeCell ref="BI20:BJ21"/>
    <mergeCell ref="BK20:BL21"/>
    <mergeCell ref="BK26:BL27"/>
    <mergeCell ref="BI24:BJ25"/>
    <mergeCell ref="BI9:BJ9"/>
    <mergeCell ref="BK9:BL9"/>
    <mergeCell ref="BG10:BH11"/>
    <mergeCell ref="BI10:BJ11"/>
    <mergeCell ref="BK14:BL15"/>
    <mergeCell ref="BK22:BL23"/>
    <mergeCell ref="BM34:BN35"/>
    <mergeCell ref="BM24:BN25"/>
    <mergeCell ref="BA22:BB23"/>
    <mergeCell ref="BC22:BD23"/>
    <mergeCell ref="BE22:BF23"/>
    <mergeCell ref="BK36:BL37"/>
    <mergeCell ref="BM36:BN37"/>
    <mergeCell ref="AH36:AI37"/>
    <mergeCell ref="AJ36:AN37"/>
    <mergeCell ref="AX36:AZ37"/>
    <mergeCell ref="BA36:BB37"/>
    <mergeCell ref="BC36:BD37"/>
    <mergeCell ref="BE36:BF37"/>
    <mergeCell ref="BG36:BH37"/>
    <mergeCell ref="BI36:BJ37"/>
    <mergeCell ref="BE26:BF27"/>
    <mergeCell ref="BG26:BH27"/>
    <mergeCell ref="AH29:AI29"/>
    <mergeCell ref="AJ29:AN29"/>
    <mergeCell ref="AO29:AQ29"/>
    <mergeCell ref="AH34:AI35"/>
    <mergeCell ref="AJ34:AN35"/>
    <mergeCell ref="AO30:AQ31"/>
    <mergeCell ref="BM29:BN29"/>
  </mergeCells>
  <phoneticPr fontId="8"/>
  <printOptions horizontalCentered="1" verticalCentered="1"/>
  <pageMargins left="0" right="0" top="0.15748031496062992" bottom="0.15748031496062992" header="0.31496062992125984" footer="0.31496062992125984"/>
  <pageSetup paperSize="9" scale="65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1"/>
  <sheetViews>
    <sheetView view="pageBreakPreview" topLeftCell="A7" zoomScale="70" zoomScaleNormal="100" zoomScaleSheetLayoutView="70" workbookViewId="0">
      <selection activeCell="L37" sqref="L37"/>
    </sheetView>
  </sheetViews>
  <sheetFormatPr defaultColWidth="9" defaultRowHeight="13" x14ac:dyDescent="0.2"/>
  <cols>
    <col min="1" max="25" width="6" style="54" customWidth="1"/>
    <col min="26" max="31" width="9" style="77"/>
    <col min="32" max="16384" width="9" style="54"/>
  </cols>
  <sheetData>
    <row r="1" spans="1:31" ht="30" customHeight="1" x14ac:dyDescent="0.2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53"/>
      <c r="Y1" s="53"/>
    </row>
    <row r="2" spans="1:31" ht="30" customHeight="1" x14ac:dyDescent="0.2">
      <c r="A2" s="257" t="s">
        <v>205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56"/>
      <c r="Y2" s="56"/>
    </row>
    <row r="3" spans="1:31" ht="24" customHeight="1" x14ac:dyDescent="0.2">
      <c r="A3" s="256" t="s">
        <v>207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</row>
    <row r="5" spans="1:31" ht="16.5" customHeight="1" x14ac:dyDescent="0.2">
      <c r="AA5" s="54"/>
      <c r="AB5" s="54"/>
      <c r="AC5" s="54"/>
      <c r="AD5" s="54"/>
      <c r="AE5" s="54"/>
    </row>
    <row r="6" spans="1:31" ht="16" x14ac:dyDescent="0.2">
      <c r="R6" s="251" t="s">
        <v>39</v>
      </c>
      <c r="S6" s="252"/>
      <c r="T6" s="253"/>
      <c r="U6" s="254"/>
      <c r="V6" s="255"/>
    </row>
    <row r="7" spans="1:31" ht="19" thickBot="1" x14ac:dyDescent="0.25">
      <c r="B7" s="245" t="s">
        <v>211</v>
      </c>
      <c r="C7" s="245"/>
      <c r="D7" s="245"/>
      <c r="E7" s="245"/>
      <c r="F7" s="245"/>
      <c r="R7" s="258" t="s">
        <v>40</v>
      </c>
      <c r="S7" s="259"/>
      <c r="T7" s="260"/>
      <c r="U7" s="261"/>
      <c r="V7" s="262"/>
    </row>
    <row r="8" spans="1:31" ht="16" x14ac:dyDescent="0.2">
      <c r="R8" s="263" t="s">
        <v>41</v>
      </c>
      <c r="S8" s="264"/>
      <c r="T8" s="265"/>
      <c r="U8" s="266"/>
      <c r="V8" s="267"/>
    </row>
    <row r="9" spans="1:31" ht="16.5" thickBot="1" x14ac:dyDescent="0.25">
      <c r="R9" s="268" t="s">
        <v>42</v>
      </c>
      <c r="S9" s="269"/>
      <c r="T9" s="270"/>
      <c r="U9" s="271"/>
      <c r="V9" s="272"/>
    </row>
    <row r="10" spans="1:31" ht="16" x14ac:dyDescent="0.2">
      <c r="Q10" s="52"/>
      <c r="R10" s="231"/>
      <c r="S10" s="231"/>
      <c r="T10" s="261"/>
      <c r="U10" s="261"/>
      <c r="V10" s="261"/>
    </row>
    <row r="11" spans="1:31" x14ac:dyDescent="0.2">
      <c r="A11" s="57"/>
      <c r="V11" s="57"/>
    </row>
    <row r="12" spans="1:31" ht="15" customHeight="1" x14ac:dyDescent="0.2">
      <c r="A12" s="57"/>
      <c r="C12" s="247" t="s">
        <v>160</v>
      </c>
      <c r="D12" s="247"/>
      <c r="I12" s="57"/>
      <c r="J12" s="57"/>
      <c r="K12" s="250" t="s">
        <v>143</v>
      </c>
      <c r="L12" s="248"/>
      <c r="M12" s="249"/>
      <c r="Q12" s="247" t="s">
        <v>161</v>
      </c>
      <c r="R12" s="247"/>
      <c r="V12" s="57"/>
    </row>
    <row r="13" spans="1:31" ht="15" customHeight="1" x14ac:dyDescent="0.2">
      <c r="A13" s="55"/>
      <c r="B13" s="57"/>
      <c r="C13" s="57"/>
      <c r="E13" s="57"/>
      <c r="F13" s="57"/>
      <c r="G13" s="57"/>
      <c r="I13" s="58" t="s">
        <v>147</v>
      </c>
      <c r="J13" s="248"/>
      <c r="K13" s="249"/>
      <c r="L13" s="59" t="s">
        <v>144</v>
      </c>
      <c r="M13" s="60" t="s">
        <v>148</v>
      </c>
      <c r="N13" s="248"/>
      <c r="O13" s="249"/>
    </row>
    <row r="14" spans="1:31" ht="15" customHeight="1" x14ac:dyDescent="0.2">
      <c r="A14" s="55"/>
      <c r="B14" s="57"/>
      <c r="C14" s="57"/>
      <c r="D14" s="107" t="s">
        <v>137</v>
      </c>
      <c r="E14" s="220" t="str">
        <f>IFERROR(VLOOKUP(1,'予選リーグ(1日目)'!AH10:AN17,3,0),"")</f>
        <v>ヴォルティーダ沖縄Jr</v>
      </c>
      <c r="F14" s="221"/>
      <c r="Q14" s="57"/>
      <c r="R14" s="107" t="s">
        <v>138</v>
      </c>
      <c r="S14" s="220" t="str">
        <f>IFERROR(VLOOKUP(1,'予選リーグ(1日目)'!AH20:AN27,3,0),"")</f>
        <v>名護ドルフィン</v>
      </c>
      <c r="T14" s="221"/>
    </row>
    <row r="15" spans="1:31" ht="15" customHeight="1" x14ac:dyDescent="0.2">
      <c r="A15" s="55"/>
      <c r="B15" s="57"/>
      <c r="C15" s="57"/>
      <c r="I15" s="57"/>
      <c r="J15" s="57"/>
      <c r="K15" s="250" t="s">
        <v>145</v>
      </c>
      <c r="L15" s="248"/>
      <c r="M15" s="249"/>
      <c r="Q15" s="57"/>
    </row>
    <row r="16" spans="1:31" ht="15" customHeight="1" x14ac:dyDescent="0.2">
      <c r="A16" s="55"/>
      <c r="B16" s="57"/>
      <c r="C16" s="57"/>
      <c r="E16" s="61"/>
      <c r="G16" s="62"/>
      <c r="I16" s="58" t="s">
        <v>149</v>
      </c>
      <c r="J16" s="248"/>
      <c r="K16" s="249"/>
      <c r="L16" s="59" t="s">
        <v>144</v>
      </c>
      <c r="M16" s="60" t="s">
        <v>150</v>
      </c>
      <c r="N16" s="248"/>
      <c r="O16" s="249"/>
      <c r="Q16" s="57"/>
      <c r="S16" s="61"/>
      <c r="U16" s="62"/>
      <c r="V16" s="62"/>
    </row>
    <row r="17" spans="1:23" ht="15" customHeight="1" x14ac:dyDescent="0.2">
      <c r="A17" s="55"/>
      <c r="B17" s="57"/>
      <c r="C17" s="57"/>
      <c r="D17" s="57"/>
      <c r="E17" s="246" t="s">
        <v>159</v>
      </c>
      <c r="F17" s="62"/>
      <c r="G17" s="62"/>
      <c r="Q17" s="57"/>
      <c r="R17" s="57"/>
      <c r="S17" s="246" t="s">
        <v>162</v>
      </c>
      <c r="T17" s="62"/>
      <c r="U17" s="62"/>
      <c r="V17" s="62"/>
    </row>
    <row r="18" spans="1:23" ht="15" customHeight="1" x14ac:dyDescent="0.2">
      <c r="A18" s="55"/>
      <c r="B18" s="64"/>
      <c r="C18" s="57"/>
      <c r="D18" s="57"/>
      <c r="E18" s="246"/>
      <c r="F18" s="62"/>
      <c r="G18" s="62"/>
      <c r="I18" s="57"/>
      <c r="J18" s="57"/>
      <c r="K18" s="250" t="s">
        <v>146</v>
      </c>
      <c r="L18" s="248"/>
      <c r="M18" s="249"/>
      <c r="Q18" s="57"/>
      <c r="R18" s="57"/>
      <c r="S18" s="246"/>
      <c r="T18" s="62"/>
      <c r="U18" s="62"/>
      <c r="V18" s="62"/>
    </row>
    <row r="19" spans="1:23" ht="15" customHeight="1" x14ac:dyDescent="0.2">
      <c r="A19" s="55"/>
      <c r="B19" s="57"/>
      <c r="C19" s="57"/>
      <c r="E19" s="246"/>
      <c r="F19" s="62"/>
      <c r="G19" s="62"/>
      <c r="I19" s="58" t="s">
        <v>151</v>
      </c>
      <c r="J19" s="248"/>
      <c r="K19" s="249"/>
      <c r="L19" s="59" t="s">
        <v>144</v>
      </c>
      <c r="M19" s="60" t="s">
        <v>152</v>
      </c>
      <c r="N19" s="248"/>
      <c r="O19" s="249"/>
      <c r="Q19" s="57"/>
      <c r="S19" s="246"/>
      <c r="T19" s="62"/>
      <c r="U19" s="62"/>
      <c r="V19" s="62"/>
    </row>
    <row r="20" spans="1:23" ht="15" customHeight="1" x14ac:dyDescent="0.2">
      <c r="A20" s="55"/>
      <c r="B20" s="57"/>
      <c r="C20" s="57"/>
      <c r="E20" s="246"/>
      <c r="H20" s="57"/>
      <c r="P20" s="57"/>
      <c r="Q20" s="57"/>
      <c r="S20" s="246"/>
      <c r="V20" s="57"/>
    </row>
    <row r="21" spans="1:23" ht="15" customHeight="1" x14ac:dyDescent="0.2">
      <c r="A21" s="55"/>
      <c r="B21" s="107" t="s">
        <v>141</v>
      </c>
      <c r="C21" s="220" t="str">
        <f>IFERROR(VLOOKUP(2,'予選リーグ(1日目)'!AH20:AN27,3,0),"")</f>
        <v>大北ヴァレンチ</v>
      </c>
      <c r="D21" s="221"/>
      <c r="E21" s="65"/>
      <c r="F21" s="107" t="s">
        <v>142</v>
      </c>
      <c r="G21" s="220" t="str">
        <f>IFERROR(VLOOKUP(2,'予選リーグ(1日目)'!AH30:AN37,3,0),"")</f>
        <v>本部JFC</v>
      </c>
      <c r="H21" s="221"/>
      <c r="P21" s="107" t="s">
        <v>139</v>
      </c>
      <c r="Q21" s="220" t="str">
        <f>IFERROR(VLOOKUP(1,'予選リーグ(1日目)'!AH30:AN37,3,0),"")</f>
        <v>安和FC</v>
      </c>
      <c r="R21" s="221"/>
      <c r="S21" s="65"/>
      <c r="T21" s="107" t="s">
        <v>140</v>
      </c>
      <c r="U21" s="220" t="str">
        <f>IFERROR(VLOOKUP(2,'予選リーグ(1日目)'!AH10:AN17,3,0),"")</f>
        <v>伊是名FC</v>
      </c>
      <c r="V21" s="221"/>
    </row>
    <row r="22" spans="1:23" ht="15" customHeight="1" thickBot="1" x14ac:dyDescent="0.25">
      <c r="A22" s="66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1:23" ht="15" customHeight="1" x14ac:dyDescent="0.2">
      <c r="A23" s="55"/>
      <c r="B23" s="69"/>
    </row>
    <row r="24" spans="1:23" ht="15" customHeight="1" x14ac:dyDescent="0.2">
      <c r="A24" s="55"/>
    </row>
    <row r="25" spans="1:23" ht="15" customHeight="1" thickBot="1" x14ac:dyDescent="0.25">
      <c r="A25" s="55"/>
      <c r="B25" s="245" t="s">
        <v>178</v>
      </c>
      <c r="C25" s="245"/>
      <c r="D25" s="245"/>
      <c r="E25" s="245"/>
      <c r="F25" s="245"/>
      <c r="K25" s="70" t="s">
        <v>154</v>
      </c>
      <c r="L25" s="248" t="str">
        <f>IFERROR(VLOOKUP(3,'予選リーグ(1日目)'!AH10:AN17,3,0),"")</f>
        <v>FUN　FC</v>
      </c>
      <c r="M25" s="249"/>
    </row>
    <row r="26" spans="1:23" ht="15" customHeight="1" x14ac:dyDescent="0.2">
      <c r="A26" s="55"/>
    </row>
    <row r="27" spans="1:23" ht="15" customHeight="1" x14ac:dyDescent="0.2">
      <c r="A27" s="55"/>
    </row>
    <row r="28" spans="1:23" ht="15" customHeight="1" x14ac:dyDescent="0.2">
      <c r="A28" s="55"/>
      <c r="C28" s="247" t="s">
        <v>179</v>
      </c>
      <c r="D28" s="247"/>
    </row>
    <row r="29" spans="1:23" ht="15" customHeight="1" x14ac:dyDescent="0.2">
      <c r="A29" s="69"/>
      <c r="G29" s="58" t="s">
        <v>153</v>
      </c>
      <c r="H29" s="248" t="str">
        <f>IFERROR(VLOOKUP(3,'予選リーグ(1日目)'!AH30:AN37,3,0),"")</f>
        <v>ACCS　AKEMIO　FC</v>
      </c>
      <c r="I29" s="249"/>
      <c r="L29" s="246" t="s">
        <v>177</v>
      </c>
      <c r="O29" s="58" t="s">
        <v>212</v>
      </c>
      <c r="P29" s="248" t="s">
        <v>192</v>
      </c>
      <c r="Q29" s="249"/>
    </row>
    <row r="30" spans="1:23" ht="15" customHeight="1" x14ac:dyDescent="0.2">
      <c r="A30" s="69"/>
      <c r="L30" s="274"/>
    </row>
    <row r="31" spans="1:23" ht="15" customHeight="1" x14ac:dyDescent="0.2">
      <c r="A31" s="69"/>
      <c r="L31" s="274"/>
    </row>
    <row r="32" spans="1:23" ht="15" customHeight="1" x14ac:dyDescent="0.2">
      <c r="A32" s="69"/>
      <c r="B32" s="69"/>
      <c r="L32" s="274"/>
    </row>
    <row r="33" spans="1:16" ht="15" customHeight="1" x14ac:dyDescent="0.2">
      <c r="A33" s="69"/>
      <c r="B33" s="69"/>
    </row>
    <row r="34" spans="1:16" ht="15" customHeight="1" x14ac:dyDescent="0.2">
      <c r="A34" s="69"/>
      <c r="B34" s="69"/>
    </row>
    <row r="35" spans="1:16" ht="15" customHeight="1" x14ac:dyDescent="0.2">
      <c r="A35" s="69"/>
      <c r="B35" s="69"/>
      <c r="H35" s="58" t="s">
        <v>184</v>
      </c>
      <c r="I35" s="248" t="str">
        <f>IFERROR(VLOOKUP(3,'予選リーグ(1日目)'!AH20:AN27,3,0),"")</f>
        <v>羽地FC</v>
      </c>
      <c r="J35" s="249"/>
      <c r="N35" s="58" t="s">
        <v>213</v>
      </c>
      <c r="O35" s="248" t="s">
        <v>135</v>
      </c>
      <c r="P35" s="249"/>
    </row>
    <row r="36" spans="1:16" ht="15" customHeight="1" x14ac:dyDescent="0.2">
      <c r="K36" s="135"/>
      <c r="L36" s="273"/>
      <c r="M36" s="273"/>
    </row>
    <row r="37" spans="1:16" ht="15" customHeight="1" x14ac:dyDescent="0.2">
      <c r="A37" s="71"/>
    </row>
    <row r="38" spans="1:16" ht="14.25" customHeight="1" x14ac:dyDescent="0.2">
      <c r="A38" s="57"/>
    </row>
    <row r="39" spans="1:16" ht="14.25" customHeight="1" x14ac:dyDescent="0.2"/>
    <row r="40" spans="1:16" ht="14.25" customHeight="1" x14ac:dyDescent="0.2"/>
    <row r="41" spans="1:16" ht="14.25" customHeight="1" x14ac:dyDescent="0.2"/>
    <row r="42" spans="1:16" ht="14.25" customHeight="1" x14ac:dyDescent="0.2"/>
    <row r="43" spans="1:16" ht="14.25" customHeight="1" x14ac:dyDescent="0.2"/>
    <row r="44" spans="1:16" ht="14.25" customHeight="1" x14ac:dyDescent="0.2"/>
    <row r="45" spans="1:16" ht="14.25" customHeight="1" x14ac:dyDescent="0.2"/>
    <row r="46" spans="1:16" ht="14.25" customHeight="1" x14ac:dyDescent="0.2"/>
    <row r="47" spans="1:16" ht="13.5" customHeight="1" x14ac:dyDescent="0.2"/>
    <row r="48" spans="1:16" ht="13.5" customHeight="1" x14ac:dyDescent="0.2"/>
    <row r="49" spans="2:24" ht="13.5" customHeight="1" x14ac:dyDescent="0.2"/>
    <row r="50" spans="2:24" ht="13.5" customHeight="1" x14ac:dyDescent="0.2"/>
    <row r="53" spans="2:24" x14ac:dyDescent="0.2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</row>
    <row r="54" spans="2:24" x14ac:dyDescent="0.2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</row>
    <row r="55" spans="2:24" x14ac:dyDescent="0.2">
      <c r="B55" s="71"/>
      <c r="C55" s="71"/>
      <c r="D55" s="71"/>
      <c r="E55" s="71"/>
      <c r="F55" s="71"/>
      <c r="R55" s="71"/>
      <c r="S55" s="71"/>
      <c r="T55" s="71"/>
      <c r="U55" s="71"/>
      <c r="V55" s="71"/>
      <c r="W55" s="71"/>
    </row>
    <row r="56" spans="2:24" x14ac:dyDescent="0.2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</row>
    <row r="57" spans="2:24" x14ac:dyDescent="0.2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</row>
    <row r="58" spans="2:24" x14ac:dyDescent="0.2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</row>
    <row r="59" spans="2:24" x14ac:dyDescent="0.2">
      <c r="B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</row>
    <row r="60" spans="2:24" x14ac:dyDescent="0.2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</row>
    <row r="61" spans="2:24" x14ac:dyDescent="0.2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</row>
    <row r="62" spans="2:24" x14ac:dyDescent="0.2"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</row>
    <row r="63" spans="2:24" x14ac:dyDescent="0.2"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</row>
    <row r="64" spans="2:24" x14ac:dyDescent="0.2"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</row>
    <row r="65" spans="2:24" x14ac:dyDescent="0.2"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</row>
    <row r="66" spans="2:24" x14ac:dyDescent="0.2"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</row>
    <row r="67" spans="2:24" x14ac:dyDescent="0.2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</row>
    <row r="68" spans="2:24" x14ac:dyDescent="0.2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2:24" x14ac:dyDescent="0.2"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</row>
    <row r="70" spans="2:24" x14ac:dyDescent="0.2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</row>
    <row r="71" spans="2:24" x14ac:dyDescent="0.2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</row>
  </sheetData>
  <mergeCells count="42">
    <mergeCell ref="Q21:R21"/>
    <mergeCell ref="O35:P35"/>
    <mergeCell ref="L36:M36"/>
    <mergeCell ref="S14:T14"/>
    <mergeCell ref="U21:V21"/>
    <mergeCell ref="L25:M25"/>
    <mergeCell ref="P29:Q29"/>
    <mergeCell ref="L29:L32"/>
    <mergeCell ref="K18:M18"/>
    <mergeCell ref="S17:S20"/>
    <mergeCell ref="J19:K19"/>
    <mergeCell ref="N19:O19"/>
    <mergeCell ref="R7:S7"/>
    <mergeCell ref="T7:V7"/>
    <mergeCell ref="R8:S8"/>
    <mergeCell ref="T8:V8"/>
    <mergeCell ref="R10:S10"/>
    <mergeCell ref="T10:V10"/>
    <mergeCell ref="R9:S9"/>
    <mergeCell ref="T9:V9"/>
    <mergeCell ref="R6:S6"/>
    <mergeCell ref="T6:V6"/>
    <mergeCell ref="A1:W1"/>
    <mergeCell ref="A2:W2"/>
    <mergeCell ref="A3:W3"/>
    <mergeCell ref="Q12:R12"/>
    <mergeCell ref="J13:K13"/>
    <mergeCell ref="J16:K16"/>
    <mergeCell ref="N13:O13"/>
    <mergeCell ref="N16:O16"/>
    <mergeCell ref="G21:H21"/>
    <mergeCell ref="H29:I29"/>
    <mergeCell ref="I35:J35"/>
    <mergeCell ref="K12:M12"/>
    <mergeCell ref="K15:M15"/>
    <mergeCell ref="B25:F25"/>
    <mergeCell ref="E17:E20"/>
    <mergeCell ref="C28:D28"/>
    <mergeCell ref="B7:F7"/>
    <mergeCell ref="C12:D12"/>
    <mergeCell ref="E14:F14"/>
    <mergeCell ref="C21:D21"/>
  </mergeCells>
  <phoneticPr fontId="8"/>
  <printOptions horizontalCentered="1" verticalCentered="1"/>
  <pageMargins left="0.23622047244094491" right="0.23622047244094491" top="0" bottom="0" header="0.31496062992125984" footer="0.31496062992125984"/>
  <pageSetup paperSize="8" scale="135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74"/>
  <sheetViews>
    <sheetView view="pageBreakPreview" topLeftCell="A4" zoomScale="40" zoomScaleNormal="71" zoomScaleSheetLayoutView="40" workbookViewId="0">
      <selection activeCell="X23" sqref="X23:X24"/>
    </sheetView>
  </sheetViews>
  <sheetFormatPr defaultColWidth="9" defaultRowHeight="13" x14ac:dyDescent="0.2"/>
  <cols>
    <col min="1" max="3" width="8.6328125" style="57" customWidth="1"/>
    <col min="4" max="4" width="31.7265625" style="57" customWidth="1"/>
    <col min="5" max="5" width="4.453125" style="57" customWidth="1"/>
    <col min="6" max="9" width="3.6328125" style="57" customWidth="1"/>
    <col min="10" max="10" width="4.453125" style="57" customWidth="1"/>
    <col min="11" max="11" width="31.7265625" style="57" customWidth="1"/>
    <col min="12" max="12" width="25.6328125" style="65" customWidth="1"/>
    <col min="13" max="13" width="4.453125" style="57" customWidth="1"/>
    <col min="14" max="14" width="4.36328125" style="54" customWidth="1"/>
    <col min="15" max="17" width="8.6328125" style="57" customWidth="1"/>
    <col min="18" max="18" width="31.7265625" style="57" customWidth="1"/>
    <col min="19" max="19" width="4.453125" style="57" customWidth="1"/>
    <col min="20" max="23" width="3.6328125" style="57" customWidth="1"/>
    <col min="24" max="24" width="4.453125" style="57" customWidth="1"/>
    <col min="25" max="25" width="31.7265625" style="57" customWidth="1"/>
    <col min="26" max="26" width="25.6328125" style="65" customWidth="1"/>
    <col min="27" max="27" width="4.6328125" style="57" customWidth="1"/>
    <col min="28" max="28" width="4.6328125" style="54" customWidth="1"/>
    <col min="29" max="52" width="9" style="57"/>
    <col min="53" max="66" width="9" style="65"/>
    <col min="67" max="16384" width="9" style="57"/>
  </cols>
  <sheetData>
    <row r="1" spans="1:58" ht="50" customHeight="1" x14ac:dyDescent="0.2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91"/>
      <c r="AB1" s="56"/>
    </row>
    <row r="2" spans="1:58" ht="50" customHeight="1" x14ac:dyDescent="0.2">
      <c r="A2" s="319" t="s">
        <v>205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</row>
    <row r="3" spans="1:58" ht="50" customHeight="1" x14ac:dyDescent="0.2">
      <c r="A3" s="319" t="s">
        <v>202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</row>
    <row r="4" spans="1:58" ht="20" customHeight="1" thickBo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96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96"/>
      <c r="AA4" s="55"/>
      <c r="AB4" s="57"/>
    </row>
    <row r="5" spans="1:58" ht="35" customHeight="1" thickBot="1" x14ac:dyDescent="0.25">
      <c r="A5" s="329" t="s">
        <v>43</v>
      </c>
      <c r="B5" s="323"/>
      <c r="C5" s="323"/>
      <c r="D5" s="323"/>
      <c r="E5" s="323" t="s">
        <v>204</v>
      </c>
      <c r="F5" s="323"/>
      <c r="G5" s="323"/>
      <c r="H5" s="323"/>
      <c r="I5" s="323"/>
      <c r="J5" s="323"/>
      <c r="K5" s="323"/>
      <c r="L5" s="324"/>
      <c r="O5" s="329" t="s">
        <v>44</v>
      </c>
      <c r="P5" s="323"/>
      <c r="Q5" s="323"/>
      <c r="R5" s="323"/>
      <c r="S5" s="323" t="s">
        <v>203</v>
      </c>
      <c r="T5" s="323"/>
      <c r="U5" s="323"/>
      <c r="V5" s="323"/>
      <c r="W5" s="323"/>
      <c r="X5" s="323"/>
      <c r="Y5" s="323"/>
      <c r="Z5" s="324"/>
    </row>
    <row r="6" spans="1:58" ht="35" customHeight="1" x14ac:dyDescent="0.2">
      <c r="A6" s="320" t="s">
        <v>45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2"/>
      <c r="M6" s="85"/>
      <c r="O6" s="320" t="s">
        <v>45</v>
      </c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2"/>
      <c r="AA6" s="85"/>
    </row>
    <row r="7" spans="1:58" ht="35" customHeight="1" x14ac:dyDescent="0.2">
      <c r="A7" s="331" t="s">
        <v>46</v>
      </c>
      <c r="B7" s="332" t="s">
        <v>194</v>
      </c>
      <c r="C7" s="325" t="s">
        <v>172</v>
      </c>
      <c r="D7" s="327" t="s">
        <v>1</v>
      </c>
      <c r="E7" s="327"/>
      <c r="F7" s="327"/>
      <c r="G7" s="327"/>
      <c r="H7" s="327"/>
      <c r="I7" s="327"/>
      <c r="J7" s="327"/>
      <c r="K7" s="328" t="s">
        <v>1</v>
      </c>
      <c r="L7" s="330" t="s">
        <v>48</v>
      </c>
      <c r="M7" s="86"/>
      <c r="O7" s="331" t="s">
        <v>46</v>
      </c>
      <c r="P7" s="332" t="s">
        <v>171</v>
      </c>
      <c r="Q7" s="325" t="s">
        <v>172</v>
      </c>
      <c r="R7" s="327" t="s">
        <v>1</v>
      </c>
      <c r="S7" s="327" t="s">
        <v>47</v>
      </c>
      <c r="T7" s="327"/>
      <c r="U7" s="327"/>
      <c r="V7" s="327"/>
      <c r="W7" s="327"/>
      <c r="X7" s="327"/>
      <c r="Y7" s="328" t="s">
        <v>1</v>
      </c>
      <c r="Z7" s="330" t="s">
        <v>48</v>
      </c>
      <c r="AA7" s="86"/>
    </row>
    <row r="8" spans="1:58" ht="35" customHeight="1" x14ac:dyDescent="0.2">
      <c r="A8" s="331"/>
      <c r="B8" s="327"/>
      <c r="C8" s="326"/>
      <c r="D8" s="327"/>
      <c r="E8" s="103" t="s">
        <v>49</v>
      </c>
      <c r="F8" s="103" t="s">
        <v>50</v>
      </c>
      <c r="G8" s="103" t="s">
        <v>51</v>
      </c>
      <c r="H8" s="103" t="s">
        <v>51</v>
      </c>
      <c r="I8" s="103" t="s">
        <v>50</v>
      </c>
      <c r="J8" s="103" t="s">
        <v>49</v>
      </c>
      <c r="K8" s="328"/>
      <c r="L8" s="330"/>
      <c r="M8" s="86"/>
      <c r="O8" s="331"/>
      <c r="P8" s="327"/>
      <c r="Q8" s="326"/>
      <c r="R8" s="327"/>
      <c r="S8" s="103" t="s">
        <v>49</v>
      </c>
      <c r="T8" s="103" t="s">
        <v>50</v>
      </c>
      <c r="U8" s="103" t="s">
        <v>51</v>
      </c>
      <c r="V8" s="103" t="s">
        <v>51</v>
      </c>
      <c r="W8" s="103" t="s">
        <v>50</v>
      </c>
      <c r="X8" s="103" t="s">
        <v>49</v>
      </c>
      <c r="Y8" s="328"/>
      <c r="Z8" s="330"/>
      <c r="AA8" s="86"/>
    </row>
    <row r="9" spans="1:58" ht="35" customHeight="1" x14ac:dyDescent="0.2">
      <c r="A9" s="309">
        <v>1</v>
      </c>
      <c r="B9" s="290">
        <v>0.375</v>
      </c>
      <c r="C9" s="294" t="s">
        <v>129</v>
      </c>
      <c r="D9" s="275" t="s">
        <v>132</v>
      </c>
      <c r="E9" s="307">
        <v>1</v>
      </c>
      <c r="F9" s="317">
        <v>0</v>
      </c>
      <c r="G9" s="318">
        <v>1</v>
      </c>
      <c r="H9" s="318">
        <v>2</v>
      </c>
      <c r="I9" s="317">
        <v>1</v>
      </c>
      <c r="J9" s="307">
        <v>3</v>
      </c>
      <c r="K9" s="275" t="s">
        <v>133</v>
      </c>
      <c r="L9" s="97" t="s">
        <v>198</v>
      </c>
      <c r="M9" s="87"/>
      <c r="O9" s="309">
        <v>1</v>
      </c>
      <c r="P9" s="290">
        <v>0.375</v>
      </c>
      <c r="Q9" s="294" t="s">
        <v>129</v>
      </c>
      <c r="R9" s="275" t="s">
        <v>192</v>
      </c>
      <c r="S9" s="291">
        <v>1</v>
      </c>
      <c r="T9" s="314">
        <v>1</v>
      </c>
      <c r="U9" s="313">
        <v>0</v>
      </c>
      <c r="V9" s="313">
        <v>4</v>
      </c>
      <c r="W9" s="314">
        <v>1</v>
      </c>
      <c r="X9" s="291">
        <v>5</v>
      </c>
      <c r="Y9" s="312" t="s">
        <v>134</v>
      </c>
      <c r="Z9" s="97" t="s">
        <v>199</v>
      </c>
      <c r="AA9" s="87"/>
    </row>
    <row r="10" spans="1:58" ht="35" customHeight="1" x14ac:dyDescent="0.2">
      <c r="A10" s="309"/>
      <c r="B10" s="290"/>
      <c r="C10" s="294"/>
      <c r="D10" s="276"/>
      <c r="E10" s="307"/>
      <c r="F10" s="317"/>
      <c r="G10" s="318"/>
      <c r="H10" s="318"/>
      <c r="I10" s="317"/>
      <c r="J10" s="307"/>
      <c r="K10" s="276"/>
      <c r="L10" s="98" t="s">
        <v>135</v>
      </c>
      <c r="M10" s="87"/>
      <c r="O10" s="309"/>
      <c r="P10" s="290"/>
      <c r="Q10" s="294"/>
      <c r="R10" s="276"/>
      <c r="S10" s="291"/>
      <c r="T10" s="314"/>
      <c r="U10" s="313"/>
      <c r="V10" s="313"/>
      <c r="W10" s="314"/>
      <c r="X10" s="291"/>
      <c r="Y10" s="312"/>
      <c r="Z10" s="98" t="s">
        <v>190</v>
      </c>
      <c r="AA10" s="87"/>
      <c r="BE10" s="65">
        <v>0</v>
      </c>
      <c r="BF10" s="65">
        <v>0</v>
      </c>
    </row>
    <row r="11" spans="1:58" ht="35" customHeight="1" x14ac:dyDescent="0.2">
      <c r="A11" s="309">
        <v>2</v>
      </c>
      <c r="B11" s="290">
        <f>B9+TIME(,40,)</f>
        <v>0.40277777777777779</v>
      </c>
      <c r="C11" s="294" t="s">
        <v>127</v>
      </c>
      <c r="D11" s="275" t="s">
        <v>195</v>
      </c>
      <c r="E11" s="291">
        <v>10</v>
      </c>
      <c r="F11" s="317">
        <v>7</v>
      </c>
      <c r="G11" s="318">
        <v>3</v>
      </c>
      <c r="H11" s="318">
        <v>0</v>
      </c>
      <c r="I11" s="317">
        <v>0</v>
      </c>
      <c r="J11" s="307">
        <v>0</v>
      </c>
      <c r="K11" s="312" t="s">
        <v>210</v>
      </c>
      <c r="L11" s="94" t="str">
        <f>D9</f>
        <v>大北ヴァレンチ</v>
      </c>
      <c r="M11" s="87"/>
      <c r="O11" s="309">
        <v>2</v>
      </c>
      <c r="P11" s="290">
        <f>P9+TIME(,40,)</f>
        <v>0.40277777777777779</v>
      </c>
      <c r="Q11" s="294" t="s">
        <v>128</v>
      </c>
      <c r="R11" s="312" t="s">
        <v>155</v>
      </c>
      <c r="S11" s="291">
        <v>1</v>
      </c>
      <c r="T11" s="314">
        <v>0</v>
      </c>
      <c r="U11" s="313">
        <v>1</v>
      </c>
      <c r="V11" s="313">
        <v>0</v>
      </c>
      <c r="W11" s="314">
        <v>1</v>
      </c>
      <c r="X11" s="291">
        <v>1</v>
      </c>
      <c r="Y11" s="289" t="s">
        <v>194</v>
      </c>
      <c r="Z11" s="94" t="str">
        <f>R9</f>
        <v>宜野座FC</v>
      </c>
      <c r="AA11" s="87"/>
      <c r="BE11" s="65">
        <v>0</v>
      </c>
      <c r="BF11" s="65">
        <v>0</v>
      </c>
    </row>
    <row r="12" spans="1:58" ht="35" customHeight="1" x14ac:dyDescent="0.2">
      <c r="A12" s="309"/>
      <c r="B12" s="290"/>
      <c r="C12" s="294"/>
      <c r="D12" s="276"/>
      <c r="E12" s="291"/>
      <c r="F12" s="317"/>
      <c r="G12" s="318"/>
      <c r="H12" s="318"/>
      <c r="I12" s="317"/>
      <c r="J12" s="307"/>
      <c r="K12" s="312"/>
      <c r="L12" s="95" t="str">
        <f>K9</f>
        <v>名護ドルフィン</v>
      </c>
      <c r="M12" s="87"/>
      <c r="O12" s="309"/>
      <c r="P12" s="290"/>
      <c r="Q12" s="294"/>
      <c r="R12" s="312"/>
      <c r="S12" s="291"/>
      <c r="T12" s="314"/>
      <c r="U12" s="313"/>
      <c r="V12" s="313"/>
      <c r="W12" s="314"/>
      <c r="X12" s="291"/>
      <c r="Y12" s="289"/>
      <c r="Z12" s="95" t="str">
        <f>Y9</f>
        <v>羽地FC</v>
      </c>
      <c r="AA12" s="87"/>
      <c r="BE12" s="65">
        <v>0</v>
      </c>
      <c r="BF12" s="65">
        <v>0</v>
      </c>
    </row>
    <row r="13" spans="1:58" ht="35" customHeight="1" x14ac:dyDescent="0.2">
      <c r="A13" s="309">
        <v>3</v>
      </c>
      <c r="B13" s="290">
        <v>0.43055555555555558</v>
      </c>
      <c r="C13" s="294" t="s">
        <v>128</v>
      </c>
      <c r="D13" s="289" t="s">
        <v>135</v>
      </c>
      <c r="E13" s="307">
        <v>0</v>
      </c>
      <c r="F13" s="317">
        <v>0</v>
      </c>
      <c r="G13" s="318">
        <v>0</v>
      </c>
      <c r="H13" s="318">
        <v>0</v>
      </c>
      <c r="I13" s="317">
        <v>0</v>
      </c>
      <c r="J13" s="307">
        <v>0</v>
      </c>
      <c r="K13" s="275" t="s">
        <v>190</v>
      </c>
      <c r="L13" s="94" t="str">
        <f>D11</f>
        <v>ヴォルティーダ沖縄Jr</v>
      </c>
      <c r="M13" s="87"/>
      <c r="O13" s="309">
        <v>3</v>
      </c>
      <c r="P13" s="290">
        <f t="shared" ref="P13" si="0">P11+TIME(,40,)</f>
        <v>0.43055555555555558</v>
      </c>
      <c r="Q13" s="294" t="s">
        <v>129</v>
      </c>
      <c r="R13" s="289" t="s">
        <v>133</v>
      </c>
      <c r="S13" s="291">
        <v>1</v>
      </c>
      <c r="T13" s="314">
        <v>1</v>
      </c>
      <c r="U13" s="313">
        <v>0</v>
      </c>
      <c r="V13" s="313">
        <v>1</v>
      </c>
      <c r="W13" s="314">
        <v>0</v>
      </c>
      <c r="X13" s="291">
        <v>1</v>
      </c>
      <c r="Y13" s="289" t="s">
        <v>134</v>
      </c>
      <c r="Z13" s="94" t="str">
        <f>R11</f>
        <v>安和FC</v>
      </c>
      <c r="AA13" s="87"/>
      <c r="BE13" s="65">
        <v>0</v>
      </c>
      <c r="BF13" s="65">
        <v>0</v>
      </c>
    </row>
    <row r="14" spans="1:58" ht="35" customHeight="1" x14ac:dyDescent="0.2">
      <c r="A14" s="309"/>
      <c r="B14" s="290"/>
      <c r="C14" s="294"/>
      <c r="D14" s="289"/>
      <c r="E14" s="307"/>
      <c r="F14" s="317"/>
      <c r="G14" s="318"/>
      <c r="H14" s="318"/>
      <c r="I14" s="317"/>
      <c r="J14" s="307"/>
      <c r="K14" s="276"/>
      <c r="L14" s="95" t="str">
        <f>K11</f>
        <v>FUN FC</v>
      </c>
      <c r="M14" s="87"/>
      <c r="O14" s="309"/>
      <c r="P14" s="290"/>
      <c r="Q14" s="294"/>
      <c r="R14" s="289"/>
      <c r="S14" s="291"/>
      <c r="T14" s="314"/>
      <c r="U14" s="313"/>
      <c r="V14" s="313"/>
      <c r="W14" s="314"/>
      <c r="X14" s="291"/>
      <c r="Y14" s="289"/>
      <c r="Z14" s="95" t="str">
        <f>Y11</f>
        <v>本部JFC</v>
      </c>
      <c r="AA14" s="87"/>
      <c r="BC14" s="65">
        <v>0</v>
      </c>
      <c r="BD14" s="65">
        <v>0</v>
      </c>
      <c r="BE14" s="65">
        <v>0</v>
      </c>
      <c r="BF14" s="65">
        <v>0</v>
      </c>
    </row>
    <row r="15" spans="1:58" ht="35" customHeight="1" x14ac:dyDescent="0.2">
      <c r="A15" s="309">
        <v>4</v>
      </c>
      <c r="B15" s="290">
        <f t="shared" ref="B15" si="1">B13+TIME(,40,)</f>
        <v>0.45833333333333337</v>
      </c>
      <c r="C15" s="294" t="s">
        <v>127</v>
      </c>
      <c r="D15" s="275" t="s">
        <v>193</v>
      </c>
      <c r="E15" s="307">
        <v>0</v>
      </c>
      <c r="F15" s="317">
        <v>0</v>
      </c>
      <c r="G15" s="318">
        <v>0</v>
      </c>
      <c r="H15" s="318">
        <v>1</v>
      </c>
      <c r="I15" s="317">
        <v>1</v>
      </c>
      <c r="J15" s="307">
        <v>2</v>
      </c>
      <c r="K15" s="275" t="s">
        <v>195</v>
      </c>
      <c r="L15" s="94" t="str">
        <f>D13</f>
        <v>FCカルチャー</v>
      </c>
      <c r="M15" s="87"/>
      <c r="O15" s="309">
        <v>4</v>
      </c>
      <c r="P15" s="290">
        <f t="shared" ref="P15" si="2">P13+TIME(,40,)</f>
        <v>0.45833333333333337</v>
      </c>
      <c r="Q15" s="294" t="s">
        <v>129</v>
      </c>
      <c r="R15" s="312" t="s">
        <v>192</v>
      </c>
      <c r="S15" s="291">
        <v>0</v>
      </c>
      <c r="T15" s="314">
        <v>0</v>
      </c>
      <c r="U15" s="313">
        <v>0</v>
      </c>
      <c r="V15" s="313">
        <v>2</v>
      </c>
      <c r="W15" s="314">
        <v>4</v>
      </c>
      <c r="X15" s="291">
        <v>6</v>
      </c>
      <c r="Y15" s="312" t="s">
        <v>132</v>
      </c>
      <c r="Z15" s="94" t="str">
        <f>R13</f>
        <v>名護ドルフィン</v>
      </c>
      <c r="AA15" s="87"/>
      <c r="BC15" s="65">
        <v>0</v>
      </c>
      <c r="BD15" s="65">
        <v>0</v>
      </c>
      <c r="BE15" s="65">
        <v>0</v>
      </c>
      <c r="BF15" s="65">
        <v>0</v>
      </c>
    </row>
    <row r="16" spans="1:58" ht="35" customHeight="1" x14ac:dyDescent="0.2">
      <c r="A16" s="309"/>
      <c r="B16" s="290"/>
      <c r="C16" s="294"/>
      <c r="D16" s="276"/>
      <c r="E16" s="307"/>
      <c r="F16" s="317"/>
      <c r="G16" s="318"/>
      <c r="H16" s="318"/>
      <c r="I16" s="317"/>
      <c r="J16" s="307"/>
      <c r="K16" s="276"/>
      <c r="L16" s="95" t="str">
        <f>K13</f>
        <v>ACCS　AKEMIO　FC</v>
      </c>
      <c r="M16" s="87"/>
      <c r="O16" s="309"/>
      <c r="P16" s="290"/>
      <c r="Q16" s="294"/>
      <c r="R16" s="312"/>
      <c r="S16" s="291"/>
      <c r="T16" s="314"/>
      <c r="U16" s="313"/>
      <c r="V16" s="313"/>
      <c r="W16" s="314"/>
      <c r="X16" s="291"/>
      <c r="Y16" s="312"/>
      <c r="Z16" s="95" t="str">
        <f>Y13</f>
        <v>羽地FC</v>
      </c>
      <c r="AA16" s="87"/>
      <c r="BE16" s="65">
        <v>0</v>
      </c>
      <c r="BF16" s="65">
        <v>0</v>
      </c>
    </row>
    <row r="17" spans="1:60" ht="35" customHeight="1" x14ac:dyDescent="0.2">
      <c r="A17" s="309">
        <v>5</v>
      </c>
      <c r="B17" s="290">
        <f t="shared" ref="B17" si="3">B15+TIME(,40,)</f>
        <v>0.48611111111111116</v>
      </c>
      <c r="C17" s="294" t="s">
        <v>128</v>
      </c>
      <c r="D17" s="289" t="s">
        <v>155</v>
      </c>
      <c r="E17" s="307">
        <v>0</v>
      </c>
      <c r="F17" s="316">
        <v>0</v>
      </c>
      <c r="G17" s="315">
        <v>0</v>
      </c>
      <c r="H17" s="315">
        <v>0</v>
      </c>
      <c r="I17" s="316">
        <v>0</v>
      </c>
      <c r="J17" s="307">
        <v>0</v>
      </c>
      <c r="K17" s="289" t="s">
        <v>190</v>
      </c>
      <c r="L17" s="94" t="str">
        <f>D15</f>
        <v>伊是名FC</v>
      </c>
      <c r="M17" s="87"/>
      <c r="O17" s="309">
        <v>5</v>
      </c>
      <c r="P17" s="290">
        <f t="shared" ref="P17" si="4">P15+TIME(,40,)</f>
        <v>0.48611111111111116</v>
      </c>
      <c r="Q17" s="294" t="s">
        <v>128</v>
      </c>
      <c r="R17" s="289" t="s">
        <v>194</v>
      </c>
      <c r="S17" s="291">
        <v>0</v>
      </c>
      <c r="T17" s="314">
        <v>0</v>
      </c>
      <c r="U17" s="313">
        <v>0</v>
      </c>
      <c r="V17" s="313">
        <v>0</v>
      </c>
      <c r="W17" s="314">
        <v>0</v>
      </c>
      <c r="X17" s="291">
        <v>0</v>
      </c>
      <c r="Y17" s="289" t="s">
        <v>135</v>
      </c>
      <c r="Z17" s="94" t="str">
        <f>R15</f>
        <v>宜野座FC</v>
      </c>
      <c r="AA17" s="87"/>
      <c r="BE17" s="65">
        <v>0</v>
      </c>
      <c r="BF17" s="65">
        <v>0</v>
      </c>
    </row>
    <row r="18" spans="1:60" ht="35" customHeight="1" x14ac:dyDescent="0.2">
      <c r="A18" s="309"/>
      <c r="B18" s="290"/>
      <c r="C18" s="294"/>
      <c r="D18" s="289"/>
      <c r="E18" s="307"/>
      <c r="F18" s="316"/>
      <c r="G18" s="315"/>
      <c r="H18" s="315"/>
      <c r="I18" s="316"/>
      <c r="J18" s="307"/>
      <c r="K18" s="312"/>
      <c r="L18" s="95" t="str">
        <f>K15</f>
        <v>ヴォルティーダ沖縄Jr</v>
      </c>
      <c r="M18" s="87"/>
      <c r="O18" s="309"/>
      <c r="P18" s="290"/>
      <c r="Q18" s="294"/>
      <c r="R18" s="289"/>
      <c r="S18" s="291"/>
      <c r="T18" s="314"/>
      <c r="U18" s="313"/>
      <c r="V18" s="313"/>
      <c r="W18" s="314"/>
      <c r="X18" s="291"/>
      <c r="Y18" s="289"/>
      <c r="Z18" s="95" t="str">
        <f>Y15</f>
        <v>大北ヴァレンチ</v>
      </c>
      <c r="AA18" s="87"/>
    </row>
    <row r="19" spans="1:60" ht="35" customHeight="1" x14ac:dyDescent="0.2">
      <c r="A19" s="309">
        <v>6</v>
      </c>
      <c r="B19" s="290">
        <f t="shared" ref="B19" si="5">B17+TIME(,40,)</f>
        <v>0.51388888888888895</v>
      </c>
      <c r="C19" s="294" t="s">
        <v>127</v>
      </c>
      <c r="D19" s="312" t="s">
        <v>158</v>
      </c>
      <c r="E19" s="307">
        <v>0</v>
      </c>
      <c r="F19" s="317">
        <v>0</v>
      </c>
      <c r="G19" s="318">
        <v>0</v>
      </c>
      <c r="H19" s="318">
        <v>0</v>
      </c>
      <c r="I19" s="317">
        <v>1</v>
      </c>
      <c r="J19" s="307">
        <v>1</v>
      </c>
      <c r="K19" s="289" t="s">
        <v>193</v>
      </c>
      <c r="L19" s="94" t="str">
        <f>D17</f>
        <v>安和FC</v>
      </c>
      <c r="M19" s="87"/>
      <c r="O19" s="309">
        <v>6</v>
      </c>
      <c r="P19" s="290">
        <f t="shared" ref="P19" si="6">P17+TIME(,40,)</f>
        <v>0.51388888888888895</v>
      </c>
      <c r="Q19" s="294" t="s">
        <v>129</v>
      </c>
      <c r="R19" s="289" t="s">
        <v>134</v>
      </c>
      <c r="S19" s="291">
        <v>0</v>
      </c>
      <c r="T19" s="314">
        <v>0</v>
      </c>
      <c r="U19" s="313">
        <v>0</v>
      </c>
      <c r="V19" s="313">
        <v>3</v>
      </c>
      <c r="W19" s="314">
        <v>1</v>
      </c>
      <c r="X19" s="291">
        <v>4</v>
      </c>
      <c r="Y19" s="275" t="s">
        <v>132</v>
      </c>
      <c r="Z19" s="94" t="str">
        <f>R17</f>
        <v>本部JFC</v>
      </c>
      <c r="AA19" s="87"/>
    </row>
    <row r="20" spans="1:60" ht="35" customHeight="1" x14ac:dyDescent="0.2">
      <c r="A20" s="309"/>
      <c r="B20" s="290"/>
      <c r="C20" s="294"/>
      <c r="D20" s="312"/>
      <c r="E20" s="307"/>
      <c r="F20" s="317"/>
      <c r="G20" s="318"/>
      <c r="H20" s="318"/>
      <c r="I20" s="317"/>
      <c r="J20" s="307"/>
      <c r="K20" s="289"/>
      <c r="L20" s="95" t="str">
        <f>K17</f>
        <v>ACCS　AKEMIO　FC</v>
      </c>
      <c r="M20" s="87"/>
      <c r="O20" s="309"/>
      <c r="P20" s="290"/>
      <c r="Q20" s="294"/>
      <c r="R20" s="289"/>
      <c r="S20" s="291"/>
      <c r="T20" s="314"/>
      <c r="U20" s="313"/>
      <c r="V20" s="313"/>
      <c r="W20" s="314"/>
      <c r="X20" s="291"/>
      <c r="Y20" s="276"/>
      <c r="Z20" s="95" t="str">
        <f>Y17</f>
        <v>FCカルチャー</v>
      </c>
      <c r="AA20" s="87"/>
      <c r="BE20" s="65">
        <v>0</v>
      </c>
      <c r="BF20" s="65">
        <v>0</v>
      </c>
      <c r="BG20" s="65">
        <v>0</v>
      </c>
      <c r="BH20" s="65">
        <v>0</v>
      </c>
    </row>
    <row r="21" spans="1:60" ht="35" customHeight="1" x14ac:dyDescent="0.2">
      <c r="A21" s="309">
        <v>7</v>
      </c>
      <c r="B21" s="290">
        <f t="shared" ref="B21" si="7">B19+TIME(,40,)</f>
        <v>0.54166666666666674</v>
      </c>
      <c r="C21" s="294" t="s">
        <v>128</v>
      </c>
      <c r="D21" s="275" t="s">
        <v>155</v>
      </c>
      <c r="E21" s="307">
        <v>1</v>
      </c>
      <c r="F21" s="317">
        <v>0</v>
      </c>
      <c r="G21" s="318">
        <v>1</v>
      </c>
      <c r="H21" s="318">
        <v>0</v>
      </c>
      <c r="I21" s="317">
        <v>0</v>
      </c>
      <c r="J21" s="307">
        <v>0</v>
      </c>
      <c r="K21" s="275" t="s">
        <v>135</v>
      </c>
      <c r="L21" s="94" t="str">
        <f>D19</f>
        <v>FUN　FC</v>
      </c>
      <c r="M21" s="88"/>
      <c r="O21" s="309">
        <v>7</v>
      </c>
      <c r="P21" s="290">
        <f t="shared" ref="P21" si="8">P19+TIME(,40,)</f>
        <v>0.54166666666666674</v>
      </c>
      <c r="Q21" s="294" t="s">
        <v>129</v>
      </c>
      <c r="R21" s="312" t="s">
        <v>192</v>
      </c>
      <c r="S21" s="291">
        <v>0</v>
      </c>
      <c r="T21" s="314">
        <v>0</v>
      </c>
      <c r="U21" s="313">
        <v>0</v>
      </c>
      <c r="V21" s="313">
        <v>3</v>
      </c>
      <c r="W21" s="314">
        <v>1</v>
      </c>
      <c r="X21" s="291">
        <v>4</v>
      </c>
      <c r="Y21" s="289" t="s">
        <v>133</v>
      </c>
      <c r="Z21" s="94" t="str">
        <f>R19</f>
        <v>羽地FC</v>
      </c>
      <c r="AA21" s="87"/>
      <c r="BE21" s="65">
        <v>0</v>
      </c>
      <c r="BF21" s="65">
        <v>0</v>
      </c>
      <c r="BG21" s="65">
        <v>0</v>
      </c>
      <c r="BH21" s="65">
        <v>0</v>
      </c>
    </row>
    <row r="22" spans="1:60" ht="35" customHeight="1" x14ac:dyDescent="0.2">
      <c r="A22" s="309"/>
      <c r="B22" s="290"/>
      <c r="C22" s="294"/>
      <c r="D22" s="276"/>
      <c r="E22" s="307"/>
      <c r="F22" s="317"/>
      <c r="G22" s="318"/>
      <c r="H22" s="318"/>
      <c r="I22" s="317"/>
      <c r="J22" s="307"/>
      <c r="K22" s="276"/>
      <c r="L22" s="95" t="str">
        <f>K19</f>
        <v>伊是名FC</v>
      </c>
      <c r="M22" s="88"/>
      <c r="O22" s="309"/>
      <c r="P22" s="290"/>
      <c r="Q22" s="294"/>
      <c r="R22" s="312"/>
      <c r="S22" s="291"/>
      <c r="T22" s="314"/>
      <c r="U22" s="313"/>
      <c r="V22" s="313"/>
      <c r="W22" s="314"/>
      <c r="X22" s="291"/>
      <c r="Y22" s="289"/>
      <c r="Z22" s="95" t="str">
        <f>Y19</f>
        <v>大北ヴァレンチ</v>
      </c>
      <c r="AA22" s="87"/>
      <c r="BE22" s="65">
        <v>0</v>
      </c>
      <c r="BF22" s="65">
        <v>0</v>
      </c>
    </row>
    <row r="23" spans="1:60" ht="35" customHeight="1" x14ac:dyDescent="0.2">
      <c r="A23" s="309">
        <v>8</v>
      </c>
      <c r="B23" s="290">
        <f t="shared" ref="B23" si="9">B21+TIME(,40,)</f>
        <v>0.56944444444444453</v>
      </c>
      <c r="C23" s="294"/>
      <c r="D23" s="312"/>
      <c r="E23" s="291"/>
      <c r="F23" s="292"/>
      <c r="G23" s="293"/>
      <c r="H23" s="293"/>
      <c r="I23" s="292"/>
      <c r="J23" s="307"/>
      <c r="K23" s="312"/>
      <c r="L23" s="94"/>
      <c r="M23" s="87"/>
      <c r="O23" s="309">
        <v>8</v>
      </c>
      <c r="P23" s="290">
        <f t="shared" ref="P23" si="10">P21+TIME(,40,)</f>
        <v>0.56944444444444453</v>
      </c>
      <c r="Q23" s="294" t="s">
        <v>129</v>
      </c>
      <c r="R23" s="275" t="s">
        <v>194</v>
      </c>
      <c r="S23" s="291">
        <v>2</v>
      </c>
      <c r="T23" s="314">
        <v>0</v>
      </c>
      <c r="U23" s="313">
        <v>0</v>
      </c>
      <c r="V23" s="313">
        <v>0</v>
      </c>
      <c r="W23" s="314">
        <v>0</v>
      </c>
      <c r="X23" s="291">
        <v>2</v>
      </c>
      <c r="Y23" s="275" t="s">
        <v>200</v>
      </c>
      <c r="Z23" s="94" t="str">
        <f>R21</f>
        <v>宜野座FC</v>
      </c>
      <c r="AA23" s="87"/>
      <c r="BE23" s="65">
        <v>0</v>
      </c>
      <c r="BF23" s="65">
        <v>0</v>
      </c>
    </row>
    <row r="24" spans="1:60" ht="35" customHeight="1" x14ac:dyDescent="0.2">
      <c r="A24" s="309"/>
      <c r="B24" s="290"/>
      <c r="C24" s="294"/>
      <c r="D24" s="312"/>
      <c r="E24" s="291"/>
      <c r="F24" s="292"/>
      <c r="G24" s="293"/>
      <c r="H24" s="293"/>
      <c r="I24" s="292"/>
      <c r="J24" s="307"/>
      <c r="K24" s="312"/>
      <c r="L24" s="95"/>
      <c r="M24" s="87"/>
      <c r="O24" s="309"/>
      <c r="P24" s="290"/>
      <c r="Q24" s="294"/>
      <c r="R24" s="276"/>
      <c r="S24" s="291"/>
      <c r="T24" s="314"/>
      <c r="U24" s="313"/>
      <c r="V24" s="313"/>
      <c r="W24" s="314"/>
      <c r="X24" s="291"/>
      <c r="Y24" s="276"/>
      <c r="Z24" s="95" t="str">
        <f>Y21</f>
        <v>名護ドルフィン</v>
      </c>
      <c r="AA24" s="87"/>
      <c r="BE24" s="65">
        <v>0</v>
      </c>
      <c r="BF24" s="65">
        <v>0</v>
      </c>
    </row>
    <row r="25" spans="1:60" ht="35" customHeight="1" x14ac:dyDescent="0.2">
      <c r="A25" s="309">
        <v>9</v>
      </c>
      <c r="B25" s="290">
        <f t="shared" ref="B25" si="11">B23+TIME(,40,)</f>
        <v>0.59722222222222232</v>
      </c>
      <c r="C25" s="294"/>
      <c r="D25" s="312"/>
      <c r="E25" s="307"/>
      <c r="F25" s="292"/>
      <c r="G25" s="293"/>
      <c r="H25" s="293"/>
      <c r="I25" s="292"/>
      <c r="J25" s="307"/>
      <c r="K25" s="289"/>
      <c r="L25" s="94"/>
      <c r="M25" s="87"/>
      <c r="O25" s="309">
        <v>9</v>
      </c>
      <c r="P25" s="290">
        <f t="shared" ref="P25:P27" si="12">P23+TIME(,40,)</f>
        <v>0.59722222222222232</v>
      </c>
      <c r="Q25" s="294"/>
      <c r="R25" s="289"/>
      <c r="S25" s="291"/>
      <c r="T25" s="288"/>
      <c r="U25" s="287"/>
      <c r="V25" s="287"/>
      <c r="W25" s="288"/>
      <c r="X25" s="291"/>
      <c r="Y25" s="289"/>
      <c r="Z25" s="94"/>
      <c r="AA25" s="87"/>
      <c r="BE25" s="65">
        <v>0</v>
      </c>
      <c r="BF25" s="65">
        <v>0</v>
      </c>
    </row>
    <row r="26" spans="1:60" ht="35" customHeight="1" x14ac:dyDescent="0.2">
      <c r="A26" s="309"/>
      <c r="B26" s="290"/>
      <c r="C26" s="294"/>
      <c r="D26" s="312"/>
      <c r="E26" s="307"/>
      <c r="F26" s="292"/>
      <c r="G26" s="293"/>
      <c r="H26" s="293"/>
      <c r="I26" s="292"/>
      <c r="J26" s="307"/>
      <c r="K26" s="289"/>
      <c r="L26" s="95"/>
      <c r="M26" s="87"/>
      <c r="O26" s="309"/>
      <c r="P26" s="290"/>
      <c r="Q26" s="294"/>
      <c r="R26" s="289"/>
      <c r="S26" s="291"/>
      <c r="T26" s="288"/>
      <c r="U26" s="287"/>
      <c r="V26" s="287"/>
      <c r="W26" s="288"/>
      <c r="X26" s="291"/>
      <c r="Y26" s="289"/>
      <c r="Z26" s="95"/>
      <c r="AA26" s="87"/>
      <c r="BC26" s="65">
        <v>0</v>
      </c>
      <c r="BD26" s="65">
        <v>0</v>
      </c>
      <c r="BE26" s="65">
        <v>0</v>
      </c>
      <c r="BF26" s="65">
        <v>0</v>
      </c>
    </row>
    <row r="27" spans="1:60" ht="35" customHeight="1" x14ac:dyDescent="0.2">
      <c r="A27" s="309">
        <v>10</v>
      </c>
      <c r="B27" s="290">
        <f t="shared" ref="B27" si="13">B25+TIME(,40,)</f>
        <v>0.62500000000000011</v>
      </c>
      <c r="C27" s="294"/>
      <c r="D27" s="289"/>
      <c r="E27" s="307"/>
      <c r="F27" s="292"/>
      <c r="G27" s="293"/>
      <c r="H27" s="293"/>
      <c r="I27" s="292"/>
      <c r="J27" s="307"/>
      <c r="K27" s="289"/>
      <c r="L27" s="97"/>
      <c r="M27" s="87"/>
      <c r="O27" s="309">
        <v>10</v>
      </c>
      <c r="P27" s="290">
        <f t="shared" si="12"/>
        <v>0.62500000000000011</v>
      </c>
      <c r="Q27" s="294"/>
      <c r="R27" s="289"/>
      <c r="S27" s="289"/>
      <c r="T27" s="288"/>
      <c r="U27" s="287"/>
      <c r="V27" s="287"/>
      <c r="W27" s="288"/>
      <c r="X27" s="289"/>
      <c r="Y27" s="289"/>
      <c r="Z27" s="100"/>
      <c r="AA27" s="87"/>
      <c r="BC27" s="65">
        <v>0</v>
      </c>
      <c r="BD27" s="65">
        <v>0</v>
      </c>
      <c r="BE27" s="65">
        <v>0</v>
      </c>
      <c r="BF27" s="65">
        <v>0</v>
      </c>
    </row>
    <row r="28" spans="1:60" ht="35" customHeight="1" x14ac:dyDescent="0.2">
      <c r="A28" s="309"/>
      <c r="B28" s="290"/>
      <c r="C28" s="294"/>
      <c r="D28" s="289"/>
      <c r="E28" s="307"/>
      <c r="F28" s="292"/>
      <c r="G28" s="293"/>
      <c r="H28" s="293"/>
      <c r="I28" s="292"/>
      <c r="J28" s="307"/>
      <c r="K28" s="289"/>
      <c r="L28" s="99"/>
      <c r="M28" s="87"/>
      <c r="O28" s="309"/>
      <c r="P28" s="290"/>
      <c r="Q28" s="294"/>
      <c r="R28" s="289"/>
      <c r="S28" s="289"/>
      <c r="T28" s="288"/>
      <c r="U28" s="287"/>
      <c r="V28" s="287"/>
      <c r="W28" s="288"/>
      <c r="X28" s="289"/>
      <c r="Y28" s="289"/>
      <c r="Z28" s="99"/>
      <c r="AA28" s="87"/>
    </row>
    <row r="29" spans="1:60" ht="35" customHeight="1" x14ac:dyDescent="0.2">
      <c r="A29" s="309"/>
      <c r="B29" s="290"/>
      <c r="C29" s="294"/>
      <c r="D29" s="289"/>
      <c r="E29" s="307"/>
      <c r="F29" s="292"/>
      <c r="G29" s="293"/>
      <c r="H29" s="293"/>
      <c r="I29" s="292"/>
      <c r="J29" s="307"/>
      <c r="K29" s="289"/>
      <c r="L29" s="100"/>
      <c r="M29" s="87"/>
      <c r="O29" s="309"/>
      <c r="P29" s="290"/>
      <c r="Q29" s="294"/>
      <c r="R29" s="289"/>
      <c r="S29" s="289"/>
      <c r="T29" s="288"/>
      <c r="U29" s="287"/>
      <c r="V29" s="287"/>
      <c r="W29" s="288"/>
      <c r="X29" s="289"/>
      <c r="Y29" s="289"/>
      <c r="Z29" s="100"/>
      <c r="AA29" s="87"/>
    </row>
    <row r="30" spans="1:60" ht="35" customHeight="1" thickBot="1" x14ac:dyDescent="0.25">
      <c r="A30" s="310"/>
      <c r="B30" s="311"/>
      <c r="C30" s="303"/>
      <c r="D30" s="302"/>
      <c r="E30" s="308"/>
      <c r="F30" s="306"/>
      <c r="G30" s="305"/>
      <c r="H30" s="305"/>
      <c r="I30" s="306"/>
      <c r="J30" s="308"/>
      <c r="K30" s="302"/>
      <c r="L30" s="101"/>
      <c r="M30" s="87"/>
      <c r="O30" s="310"/>
      <c r="P30" s="311"/>
      <c r="Q30" s="303"/>
      <c r="R30" s="302"/>
      <c r="S30" s="302"/>
      <c r="T30" s="301"/>
      <c r="U30" s="304"/>
      <c r="V30" s="304"/>
      <c r="W30" s="301"/>
      <c r="X30" s="302"/>
      <c r="Y30" s="302"/>
      <c r="Z30" s="101"/>
      <c r="AA30" s="87"/>
      <c r="BE30" s="65">
        <v>0</v>
      </c>
      <c r="BF30" s="65">
        <v>0</v>
      </c>
      <c r="BG30" s="65">
        <v>0</v>
      </c>
      <c r="BH30" s="65">
        <v>0</v>
      </c>
    </row>
    <row r="31" spans="1:60" x14ac:dyDescent="0.2">
      <c r="AW31" s="57">
        <v>0</v>
      </c>
      <c r="BE31" s="65">
        <v>0</v>
      </c>
      <c r="BF31" s="65">
        <v>0</v>
      </c>
      <c r="BG31" s="65">
        <v>0</v>
      </c>
      <c r="BH31" s="65">
        <v>0</v>
      </c>
    </row>
    <row r="32" spans="1:60" ht="13.5" hidden="1" customHeight="1" x14ac:dyDescent="0.2">
      <c r="B32" s="89"/>
      <c r="C32" s="89"/>
      <c r="D32" s="295" t="s">
        <v>16</v>
      </c>
      <c r="E32" s="299" t="s">
        <v>23</v>
      </c>
      <c r="F32" s="299"/>
      <c r="G32" s="278" t="s">
        <v>9</v>
      </c>
      <c r="H32" s="279"/>
      <c r="I32" s="279"/>
      <c r="J32" s="279"/>
      <c r="K32" s="279"/>
      <c r="L32" s="280"/>
      <c r="R32" s="295" t="s">
        <v>25</v>
      </c>
      <c r="S32" s="300" t="s">
        <v>24</v>
      </c>
      <c r="T32" s="300"/>
      <c r="U32" s="278" t="s">
        <v>52</v>
      </c>
      <c r="V32" s="279"/>
      <c r="W32" s="279"/>
      <c r="X32" s="279"/>
      <c r="Y32" s="279"/>
      <c r="Z32" s="280"/>
      <c r="BE32" s="65">
        <v>0</v>
      </c>
      <c r="BF32" s="65">
        <v>0</v>
      </c>
    </row>
    <row r="33" spans="2:58" ht="13.5" hidden="1" customHeight="1" x14ac:dyDescent="0.2">
      <c r="B33" s="89"/>
      <c r="C33" s="89"/>
      <c r="D33" s="295"/>
      <c r="E33" s="299"/>
      <c r="F33" s="299"/>
      <c r="G33" s="278"/>
      <c r="H33" s="279"/>
      <c r="I33" s="279"/>
      <c r="J33" s="279"/>
      <c r="K33" s="279"/>
      <c r="L33" s="280"/>
      <c r="R33" s="295"/>
      <c r="S33" s="300"/>
      <c r="T33" s="300"/>
      <c r="U33" s="278"/>
      <c r="V33" s="279"/>
      <c r="W33" s="279"/>
      <c r="X33" s="279"/>
      <c r="Y33" s="279"/>
      <c r="Z33" s="280"/>
      <c r="BE33" s="65">
        <v>0</v>
      </c>
      <c r="BF33" s="65">
        <v>0</v>
      </c>
    </row>
    <row r="34" spans="2:58" ht="13.5" hidden="1" customHeight="1" x14ac:dyDescent="0.2">
      <c r="B34" s="89"/>
      <c r="C34" s="89"/>
      <c r="D34" s="295"/>
      <c r="E34" s="285" t="s">
        <v>26</v>
      </c>
      <c r="F34" s="285"/>
      <c r="G34" s="278" t="s">
        <v>10</v>
      </c>
      <c r="H34" s="279"/>
      <c r="I34" s="279"/>
      <c r="J34" s="279"/>
      <c r="K34" s="279"/>
      <c r="L34" s="280"/>
      <c r="R34" s="295"/>
      <c r="S34" s="286" t="s">
        <v>28</v>
      </c>
      <c r="T34" s="286"/>
      <c r="U34" s="278" t="s">
        <v>13</v>
      </c>
      <c r="V34" s="279"/>
      <c r="W34" s="279"/>
      <c r="X34" s="279"/>
      <c r="Y34" s="279"/>
      <c r="Z34" s="280"/>
      <c r="BE34" s="65">
        <v>0</v>
      </c>
      <c r="BF34" s="65">
        <v>0</v>
      </c>
    </row>
    <row r="35" spans="2:58" ht="13.5" hidden="1" customHeight="1" x14ac:dyDescent="0.2">
      <c r="B35" s="89"/>
      <c r="C35" s="89"/>
      <c r="D35" s="295"/>
      <c r="E35" s="285"/>
      <c r="F35" s="285"/>
      <c r="G35" s="278"/>
      <c r="H35" s="279"/>
      <c r="I35" s="279"/>
      <c r="J35" s="279"/>
      <c r="K35" s="279"/>
      <c r="L35" s="280"/>
      <c r="R35" s="295"/>
      <c r="S35" s="286"/>
      <c r="T35" s="286"/>
      <c r="U35" s="278"/>
      <c r="V35" s="279"/>
      <c r="W35" s="279"/>
      <c r="X35" s="279"/>
      <c r="Y35" s="279"/>
      <c r="Z35" s="280"/>
      <c r="BE35" s="65">
        <v>0</v>
      </c>
      <c r="BF35" s="65">
        <v>0</v>
      </c>
    </row>
    <row r="36" spans="2:58" ht="13.5" hidden="1" customHeight="1" x14ac:dyDescent="0.2">
      <c r="B36" s="89"/>
      <c r="C36" s="89"/>
      <c r="D36" s="295"/>
      <c r="E36" s="283" t="s">
        <v>27</v>
      </c>
      <c r="F36" s="283"/>
      <c r="G36" s="278" t="s">
        <v>6</v>
      </c>
      <c r="H36" s="279"/>
      <c r="I36" s="279"/>
      <c r="J36" s="279"/>
      <c r="K36" s="279"/>
      <c r="L36" s="280"/>
      <c r="R36" s="295"/>
      <c r="S36" s="284" t="s">
        <v>29</v>
      </c>
      <c r="T36" s="284"/>
      <c r="U36" s="278" t="s">
        <v>11</v>
      </c>
      <c r="V36" s="279"/>
      <c r="W36" s="279"/>
      <c r="X36" s="279"/>
      <c r="Y36" s="279"/>
      <c r="Z36" s="280"/>
      <c r="BC36" s="65">
        <v>0</v>
      </c>
      <c r="BD36" s="65">
        <v>0</v>
      </c>
      <c r="BE36" s="65">
        <v>0</v>
      </c>
      <c r="BF36" s="65">
        <v>0</v>
      </c>
    </row>
    <row r="37" spans="2:58" ht="13.5" hidden="1" customHeight="1" x14ac:dyDescent="0.2">
      <c r="B37" s="89"/>
      <c r="C37" s="89"/>
      <c r="D37" s="295"/>
      <c r="E37" s="283"/>
      <c r="F37" s="283"/>
      <c r="G37" s="278"/>
      <c r="H37" s="279"/>
      <c r="I37" s="279"/>
      <c r="J37" s="279"/>
      <c r="K37" s="279"/>
      <c r="L37" s="280"/>
      <c r="R37" s="295"/>
      <c r="S37" s="284"/>
      <c r="T37" s="284"/>
      <c r="U37" s="278"/>
      <c r="V37" s="279"/>
      <c r="W37" s="279"/>
      <c r="X37" s="279"/>
      <c r="Y37" s="279"/>
      <c r="Z37" s="280"/>
      <c r="BC37" s="65">
        <v>0</v>
      </c>
      <c r="BD37" s="65">
        <v>0</v>
      </c>
      <c r="BE37" s="65">
        <v>0</v>
      </c>
      <c r="BF37" s="65">
        <v>0</v>
      </c>
    </row>
    <row r="38" spans="2:58" ht="13.5" hidden="1" customHeight="1" x14ac:dyDescent="0.2">
      <c r="B38" s="89"/>
      <c r="C38" s="89"/>
      <c r="D38" s="295" t="s">
        <v>32</v>
      </c>
      <c r="E38" s="296" t="s">
        <v>30</v>
      </c>
      <c r="F38" s="296"/>
      <c r="G38" s="278" t="s">
        <v>31</v>
      </c>
      <c r="H38" s="279"/>
      <c r="I38" s="279"/>
      <c r="J38" s="279"/>
      <c r="K38" s="279"/>
      <c r="L38" s="280"/>
      <c r="R38" s="295" t="s">
        <v>38</v>
      </c>
      <c r="S38" s="297" t="s">
        <v>35</v>
      </c>
      <c r="T38" s="297"/>
      <c r="U38" s="278" t="s">
        <v>12</v>
      </c>
      <c r="V38" s="279"/>
      <c r="W38" s="279"/>
      <c r="X38" s="279"/>
      <c r="Y38" s="279"/>
      <c r="Z38" s="280"/>
    </row>
    <row r="39" spans="2:58" ht="13.5" hidden="1" customHeight="1" x14ac:dyDescent="0.2">
      <c r="B39" s="89"/>
      <c r="C39" s="89"/>
      <c r="D39" s="295"/>
      <c r="E39" s="296"/>
      <c r="F39" s="296"/>
      <c r="G39" s="278"/>
      <c r="H39" s="279"/>
      <c r="I39" s="279"/>
      <c r="J39" s="279"/>
      <c r="K39" s="279"/>
      <c r="L39" s="280"/>
      <c r="R39" s="295"/>
      <c r="S39" s="297"/>
      <c r="T39" s="297"/>
      <c r="U39" s="278"/>
      <c r="V39" s="279"/>
      <c r="W39" s="279"/>
      <c r="X39" s="279"/>
      <c r="Y39" s="279"/>
      <c r="Z39" s="280"/>
    </row>
    <row r="40" spans="2:58" ht="13.5" hidden="1" customHeight="1" x14ac:dyDescent="0.2">
      <c r="B40" s="89"/>
      <c r="C40" s="89"/>
      <c r="D40" s="295"/>
      <c r="E40" s="277" t="s">
        <v>33</v>
      </c>
      <c r="F40" s="277"/>
      <c r="G40" s="278" t="s">
        <v>8</v>
      </c>
      <c r="H40" s="279"/>
      <c r="I40" s="279"/>
      <c r="J40" s="279"/>
      <c r="K40" s="279"/>
      <c r="L40" s="280"/>
      <c r="R40" s="295"/>
      <c r="S40" s="281" t="s">
        <v>36</v>
      </c>
      <c r="T40" s="281"/>
      <c r="U40" s="278" t="s">
        <v>5</v>
      </c>
      <c r="V40" s="279"/>
      <c r="W40" s="279"/>
      <c r="X40" s="279"/>
      <c r="Y40" s="279"/>
      <c r="Z40" s="280"/>
    </row>
    <row r="41" spans="2:58" ht="13.5" hidden="1" customHeight="1" x14ac:dyDescent="0.2">
      <c r="B41" s="89"/>
      <c r="C41" s="89"/>
      <c r="D41" s="295"/>
      <c r="E41" s="277"/>
      <c r="F41" s="277"/>
      <c r="G41" s="278"/>
      <c r="H41" s="279"/>
      <c r="I41" s="279"/>
      <c r="J41" s="279"/>
      <c r="K41" s="279"/>
      <c r="L41" s="280"/>
      <c r="R41" s="295"/>
      <c r="S41" s="281"/>
      <c r="T41" s="281"/>
      <c r="U41" s="278"/>
      <c r="V41" s="279"/>
      <c r="W41" s="279"/>
      <c r="X41" s="279"/>
      <c r="Y41" s="279"/>
      <c r="Z41" s="280"/>
    </row>
    <row r="42" spans="2:58" ht="13.5" hidden="1" customHeight="1" x14ac:dyDescent="0.2">
      <c r="B42" s="89"/>
      <c r="C42" s="89"/>
      <c r="D42" s="295"/>
      <c r="E42" s="282" t="s">
        <v>34</v>
      </c>
      <c r="F42" s="282"/>
      <c r="G42" s="278" t="s">
        <v>14</v>
      </c>
      <c r="H42" s="279"/>
      <c r="I42" s="279"/>
      <c r="J42" s="279"/>
      <c r="K42" s="279"/>
      <c r="L42" s="280"/>
      <c r="R42" s="295"/>
      <c r="S42" s="298" t="s">
        <v>37</v>
      </c>
      <c r="T42" s="298"/>
      <c r="U42" s="278" t="s">
        <v>7</v>
      </c>
      <c r="V42" s="279"/>
      <c r="W42" s="279"/>
      <c r="X42" s="279"/>
      <c r="Y42" s="279"/>
      <c r="Z42" s="280"/>
    </row>
    <row r="43" spans="2:58" ht="13.5" hidden="1" customHeight="1" x14ac:dyDescent="0.2">
      <c r="B43" s="89"/>
      <c r="C43" s="89"/>
      <c r="D43" s="295"/>
      <c r="E43" s="282"/>
      <c r="F43" s="282"/>
      <c r="G43" s="278"/>
      <c r="H43" s="279"/>
      <c r="I43" s="279"/>
      <c r="J43" s="279"/>
      <c r="K43" s="279"/>
      <c r="L43" s="280"/>
      <c r="R43" s="295"/>
      <c r="S43" s="298"/>
      <c r="T43" s="298"/>
      <c r="U43" s="278"/>
      <c r="V43" s="279"/>
      <c r="W43" s="279"/>
      <c r="X43" s="279"/>
      <c r="Y43" s="279"/>
      <c r="Z43" s="280"/>
    </row>
    <row r="44" spans="2:58" x14ac:dyDescent="0.2">
      <c r="U44" s="55"/>
      <c r="V44" s="55"/>
      <c r="W44" s="55"/>
      <c r="X44" s="55"/>
      <c r="Y44" s="55"/>
      <c r="Z44" s="102"/>
    </row>
    <row r="47" spans="2:58" x14ac:dyDescent="0.2">
      <c r="R47" s="54"/>
      <c r="S47" s="54"/>
      <c r="T47" s="54"/>
      <c r="U47" s="54"/>
      <c r="V47" s="54"/>
      <c r="W47" s="54"/>
      <c r="X47" s="54"/>
      <c r="Y47" s="54"/>
    </row>
    <row r="48" spans="2:58" x14ac:dyDescent="0.2">
      <c r="R48" s="54"/>
      <c r="S48" s="54"/>
      <c r="T48" s="54"/>
      <c r="U48" s="54"/>
      <c r="V48" s="54"/>
      <c r="W48" s="54"/>
      <c r="X48" s="54"/>
      <c r="Y48" s="54"/>
    </row>
    <row r="49" spans="18:25" x14ac:dyDescent="0.2">
      <c r="R49" s="54"/>
      <c r="S49" s="54"/>
      <c r="T49" s="54"/>
      <c r="U49" s="54"/>
      <c r="V49" s="54"/>
      <c r="W49" s="54"/>
      <c r="X49" s="54"/>
      <c r="Y49" s="54"/>
    </row>
    <row r="50" spans="18:25" x14ac:dyDescent="0.2">
      <c r="R50" s="54"/>
      <c r="S50" s="54"/>
      <c r="T50" s="54"/>
      <c r="U50" s="54"/>
      <c r="V50" s="54"/>
      <c r="W50" s="54"/>
      <c r="X50" s="54"/>
      <c r="Y50" s="54"/>
    </row>
    <row r="51" spans="18:25" x14ac:dyDescent="0.2">
      <c r="R51" s="54"/>
      <c r="S51" s="54"/>
      <c r="T51" s="54"/>
      <c r="U51" s="54"/>
      <c r="V51" s="54"/>
      <c r="W51" s="54"/>
      <c r="X51" s="54"/>
      <c r="Y51" s="54"/>
    </row>
    <row r="52" spans="18:25" x14ac:dyDescent="0.2">
      <c r="R52" s="54"/>
      <c r="S52" s="54"/>
      <c r="T52" s="54"/>
      <c r="U52" s="54"/>
      <c r="V52" s="54"/>
      <c r="W52" s="54"/>
      <c r="X52" s="54"/>
      <c r="Y52" s="54"/>
    </row>
    <row r="53" spans="18:25" x14ac:dyDescent="0.2">
      <c r="R53" s="54"/>
      <c r="S53" s="54"/>
      <c r="T53" s="54"/>
      <c r="U53" s="54"/>
      <c r="V53" s="54"/>
      <c r="W53" s="54"/>
      <c r="X53" s="54"/>
      <c r="Y53" s="54"/>
    </row>
    <row r="54" spans="18:25" x14ac:dyDescent="0.2">
      <c r="R54" s="54"/>
      <c r="S54" s="54"/>
      <c r="T54" s="54"/>
      <c r="U54" s="54"/>
      <c r="V54" s="54"/>
      <c r="W54" s="54"/>
      <c r="X54" s="54"/>
      <c r="Y54" s="54"/>
    </row>
    <row r="55" spans="18:25" x14ac:dyDescent="0.2">
      <c r="R55" s="54"/>
      <c r="S55" s="54"/>
      <c r="T55" s="54"/>
      <c r="U55" s="54"/>
      <c r="V55" s="54"/>
      <c r="W55" s="54"/>
      <c r="X55" s="54"/>
      <c r="Y55" s="54"/>
    </row>
    <row r="56" spans="18:25" x14ac:dyDescent="0.2">
      <c r="R56" s="54"/>
      <c r="S56" s="54"/>
      <c r="T56" s="54"/>
      <c r="U56" s="54"/>
      <c r="V56" s="54"/>
      <c r="W56" s="54"/>
      <c r="X56" s="54"/>
      <c r="Y56" s="54"/>
    </row>
    <row r="57" spans="18:25" x14ac:dyDescent="0.2">
      <c r="R57" s="54"/>
      <c r="S57" s="54"/>
      <c r="T57" s="54"/>
      <c r="U57" s="54"/>
      <c r="V57" s="54"/>
      <c r="W57" s="54"/>
      <c r="X57" s="54"/>
      <c r="Y57" s="54"/>
    </row>
    <row r="58" spans="18:25" x14ac:dyDescent="0.2">
      <c r="R58" s="54"/>
      <c r="S58" s="54"/>
      <c r="T58" s="54"/>
      <c r="U58" s="54"/>
      <c r="V58" s="54"/>
      <c r="W58" s="54"/>
      <c r="X58" s="54"/>
      <c r="Y58" s="54"/>
    </row>
    <row r="59" spans="18:25" x14ac:dyDescent="0.2">
      <c r="R59" s="54"/>
      <c r="S59" s="54"/>
      <c r="T59" s="54"/>
      <c r="U59" s="54"/>
      <c r="V59" s="54"/>
      <c r="W59" s="54"/>
      <c r="X59" s="54"/>
      <c r="Y59" s="54"/>
    </row>
    <row r="60" spans="18:25" x14ac:dyDescent="0.2">
      <c r="R60" s="54"/>
      <c r="S60" s="54"/>
      <c r="T60" s="54"/>
      <c r="U60" s="54"/>
      <c r="V60" s="54"/>
      <c r="W60" s="54"/>
      <c r="X60" s="54"/>
      <c r="Y60" s="54"/>
    </row>
    <row r="61" spans="18:25" x14ac:dyDescent="0.2">
      <c r="R61" s="54"/>
      <c r="S61" s="54"/>
      <c r="T61" s="54"/>
      <c r="U61" s="54"/>
      <c r="V61" s="54"/>
      <c r="W61" s="54"/>
      <c r="X61" s="54"/>
      <c r="Y61" s="54"/>
    </row>
    <row r="62" spans="18:25" x14ac:dyDescent="0.2">
      <c r="R62" s="54"/>
      <c r="S62" s="54"/>
      <c r="T62" s="54"/>
      <c r="U62" s="54"/>
      <c r="V62" s="54"/>
      <c r="W62" s="54"/>
      <c r="X62" s="54"/>
      <c r="Y62" s="54"/>
    </row>
    <row r="63" spans="18:25" x14ac:dyDescent="0.2">
      <c r="R63" s="54"/>
      <c r="S63" s="54"/>
      <c r="T63" s="54"/>
      <c r="U63" s="54"/>
      <c r="V63" s="54"/>
      <c r="W63" s="54"/>
      <c r="X63" s="54"/>
      <c r="Y63" s="54"/>
    </row>
    <row r="64" spans="18:25" x14ac:dyDescent="0.2">
      <c r="R64" s="54"/>
      <c r="S64" s="54"/>
      <c r="T64" s="54"/>
      <c r="U64" s="54"/>
      <c r="V64" s="54"/>
      <c r="W64" s="54"/>
      <c r="X64" s="54"/>
      <c r="Y64" s="54"/>
    </row>
    <row r="65" spans="18:25" x14ac:dyDescent="0.2">
      <c r="R65" s="54"/>
      <c r="S65" s="54"/>
      <c r="T65" s="54"/>
      <c r="U65" s="54"/>
      <c r="V65" s="54"/>
      <c r="W65" s="54"/>
      <c r="X65" s="54"/>
      <c r="Y65" s="54"/>
    </row>
    <row r="66" spans="18:25" x14ac:dyDescent="0.2">
      <c r="R66" s="54"/>
      <c r="S66" s="54"/>
      <c r="T66" s="54"/>
      <c r="U66" s="54"/>
      <c r="V66" s="54"/>
      <c r="W66" s="54"/>
      <c r="X66" s="54"/>
      <c r="Y66" s="54"/>
    </row>
    <row r="67" spans="18:25" x14ac:dyDescent="0.2">
      <c r="R67" s="54"/>
      <c r="S67" s="54"/>
      <c r="T67" s="54"/>
      <c r="U67" s="54"/>
      <c r="V67" s="54"/>
      <c r="W67" s="54"/>
      <c r="X67" s="54"/>
      <c r="Y67" s="54"/>
    </row>
    <row r="68" spans="18:25" x14ac:dyDescent="0.2">
      <c r="R68" s="54"/>
      <c r="S68" s="54"/>
      <c r="T68" s="54"/>
      <c r="U68" s="54"/>
      <c r="V68" s="54"/>
      <c r="W68" s="54"/>
      <c r="X68" s="54"/>
      <c r="Y68" s="54"/>
    </row>
    <row r="69" spans="18:25" x14ac:dyDescent="0.2">
      <c r="R69" s="54"/>
      <c r="S69" s="54"/>
      <c r="T69" s="54"/>
      <c r="U69" s="54"/>
      <c r="V69" s="54"/>
      <c r="W69" s="54"/>
      <c r="X69" s="54"/>
      <c r="Y69" s="54"/>
    </row>
    <row r="70" spans="18:25" x14ac:dyDescent="0.2">
      <c r="R70" s="54"/>
      <c r="S70" s="54"/>
      <c r="T70" s="54"/>
      <c r="U70" s="54"/>
      <c r="V70" s="54"/>
      <c r="W70" s="54"/>
      <c r="X70" s="54"/>
      <c r="Y70" s="54"/>
    </row>
    <row r="71" spans="18:25" x14ac:dyDescent="0.2">
      <c r="R71" s="54"/>
      <c r="S71" s="54"/>
      <c r="T71" s="54"/>
      <c r="U71" s="54"/>
      <c r="V71" s="54"/>
      <c r="W71" s="54"/>
      <c r="X71" s="54"/>
      <c r="Y71" s="54"/>
    </row>
    <row r="72" spans="18:25" x14ac:dyDescent="0.2">
      <c r="R72" s="54"/>
      <c r="S72" s="54"/>
      <c r="T72" s="54"/>
      <c r="U72" s="54"/>
      <c r="V72" s="54"/>
      <c r="W72" s="54"/>
      <c r="X72" s="54"/>
      <c r="Y72" s="54"/>
    </row>
    <row r="73" spans="18:25" x14ac:dyDescent="0.2">
      <c r="R73" s="54"/>
      <c r="S73" s="54"/>
      <c r="T73" s="54"/>
      <c r="U73" s="54"/>
      <c r="V73" s="54"/>
      <c r="W73" s="54"/>
      <c r="X73" s="54"/>
      <c r="Y73" s="54"/>
    </row>
    <row r="74" spans="18:25" x14ac:dyDescent="0.2">
      <c r="R74" s="54"/>
      <c r="S74" s="54"/>
      <c r="T74" s="54"/>
      <c r="U74" s="54"/>
      <c r="V74" s="54"/>
      <c r="W74" s="54"/>
      <c r="X74" s="54"/>
      <c r="Y74" s="54"/>
    </row>
  </sheetData>
  <mergeCells count="293">
    <mergeCell ref="A3:AD3"/>
    <mergeCell ref="A2:AD2"/>
    <mergeCell ref="Y27:Y28"/>
    <mergeCell ref="A9:A10"/>
    <mergeCell ref="B9:B10"/>
    <mergeCell ref="C9:C10"/>
    <mergeCell ref="D9:D10"/>
    <mergeCell ref="E9:E10"/>
    <mergeCell ref="F9:F10"/>
    <mergeCell ref="G9:G10"/>
    <mergeCell ref="Q7:Q8"/>
    <mergeCell ref="R7:R8"/>
    <mergeCell ref="S7:X7"/>
    <mergeCell ref="A7:A8"/>
    <mergeCell ref="B7:B8"/>
    <mergeCell ref="T9:T10"/>
    <mergeCell ref="U9:U10"/>
    <mergeCell ref="V9:V10"/>
    <mergeCell ref="O13:O14"/>
    <mergeCell ref="Y13:Y14"/>
    <mergeCell ref="A13:A14"/>
    <mergeCell ref="B13:B14"/>
    <mergeCell ref="T11:T12"/>
    <mergeCell ref="S13:S14"/>
    <mergeCell ref="E5:L5"/>
    <mergeCell ref="S5:Z5"/>
    <mergeCell ref="C7:C8"/>
    <mergeCell ref="D7:D8"/>
    <mergeCell ref="E7:J7"/>
    <mergeCell ref="K7:K8"/>
    <mergeCell ref="A5:D5"/>
    <mergeCell ref="O5:R5"/>
    <mergeCell ref="Y7:Y8"/>
    <mergeCell ref="Z7:Z8"/>
    <mergeCell ref="L7:L8"/>
    <mergeCell ref="O7:O8"/>
    <mergeCell ref="P7:P8"/>
    <mergeCell ref="A1:Z1"/>
    <mergeCell ref="O6:Z6"/>
    <mergeCell ref="A6:L6"/>
    <mergeCell ref="R9:R10"/>
    <mergeCell ref="S9:S10"/>
    <mergeCell ref="V11:V12"/>
    <mergeCell ref="W11:W12"/>
    <mergeCell ref="X11:X12"/>
    <mergeCell ref="Y11:Y12"/>
    <mergeCell ref="W9:W10"/>
    <mergeCell ref="H9:H10"/>
    <mergeCell ref="I9:I10"/>
    <mergeCell ref="J9:J10"/>
    <mergeCell ref="O9:O10"/>
    <mergeCell ref="P9:P10"/>
    <mergeCell ref="Q9:Q10"/>
    <mergeCell ref="H11:H12"/>
    <mergeCell ref="I11:I12"/>
    <mergeCell ref="X9:X10"/>
    <mergeCell ref="Y9:Y10"/>
    <mergeCell ref="U11:U12"/>
    <mergeCell ref="Q11:Q12"/>
    <mergeCell ref="R11:R12"/>
    <mergeCell ref="S11:S12"/>
    <mergeCell ref="W13:W14"/>
    <mergeCell ref="X13:X14"/>
    <mergeCell ref="J11:J12"/>
    <mergeCell ref="K11:K12"/>
    <mergeCell ref="A11:A12"/>
    <mergeCell ref="B11:B12"/>
    <mergeCell ref="C11:C12"/>
    <mergeCell ref="D11:D12"/>
    <mergeCell ref="E11:E12"/>
    <mergeCell ref="F11:F12"/>
    <mergeCell ref="G11:G12"/>
    <mergeCell ref="J13:J14"/>
    <mergeCell ref="K13:K14"/>
    <mergeCell ref="T13:T14"/>
    <mergeCell ref="U13:U14"/>
    <mergeCell ref="O15:O16"/>
    <mergeCell ref="O11:O12"/>
    <mergeCell ref="P11:P12"/>
    <mergeCell ref="Q13:Q14"/>
    <mergeCell ref="R13:R14"/>
    <mergeCell ref="R23:R24"/>
    <mergeCell ref="S23:S24"/>
    <mergeCell ref="A15:A16"/>
    <mergeCell ref="B15:B16"/>
    <mergeCell ref="C13:C14"/>
    <mergeCell ref="D13:D14"/>
    <mergeCell ref="E13:E14"/>
    <mergeCell ref="F13:F14"/>
    <mergeCell ref="G13:G14"/>
    <mergeCell ref="H13:H14"/>
    <mergeCell ref="I13:I14"/>
    <mergeCell ref="C15:C16"/>
    <mergeCell ref="D15:D16"/>
    <mergeCell ref="E15:E16"/>
    <mergeCell ref="F15:F16"/>
    <mergeCell ref="G15:G16"/>
    <mergeCell ref="H15:H16"/>
    <mergeCell ref="I15:I16"/>
    <mergeCell ref="J15:J16"/>
    <mergeCell ref="V17:V18"/>
    <mergeCell ref="P13:P14"/>
    <mergeCell ref="Q23:Q24"/>
    <mergeCell ref="S21:S22"/>
    <mergeCell ref="T21:T22"/>
    <mergeCell ref="U21:U22"/>
    <mergeCell ref="V21:V22"/>
    <mergeCell ref="P15:P16"/>
    <mergeCell ref="Q21:Q22"/>
    <mergeCell ref="R21:R22"/>
    <mergeCell ref="Q17:Q18"/>
    <mergeCell ref="R17:R18"/>
    <mergeCell ref="T23:T24"/>
    <mergeCell ref="U23:U24"/>
    <mergeCell ref="T15:T16"/>
    <mergeCell ref="U15:U16"/>
    <mergeCell ref="V15:V16"/>
    <mergeCell ref="P23:P24"/>
    <mergeCell ref="V13:V14"/>
    <mergeCell ref="K15:K16"/>
    <mergeCell ref="Q15:Q16"/>
    <mergeCell ref="R15:R16"/>
    <mergeCell ref="S15:S16"/>
    <mergeCell ref="Y17:Y18"/>
    <mergeCell ref="W21:W22"/>
    <mergeCell ref="X21:X22"/>
    <mergeCell ref="Y21:Y22"/>
    <mergeCell ref="W15:W16"/>
    <mergeCell ref="X15:X16"/>
    <mergeCell ref="Y15:Y16"/>
    <mergeCell ref="W17:W18"/>
    <mergeCell ref="X17:X18"/>
    <mergeCell ref="X19:X20"/>
    <mergeCell ref="Y19:Y20"/>
    <mergeCell ref="P21:P22"/>
    <mergeCell ref="Q19:Q20"/>
    <mergeCell ref="P19:P20"/>
    <mergeCell ref="R19:R20"/>
    <mergeCell ref="S19:S20"/>
    <mergeCell ref="T19:T20"/>
    <mergeCell ref="U19:U20"/>
    <mergeCell ref="T17:T18"/>
    <mergeCell ref="U17:U18"/>
    <mergeCell ref="A21:A22"/>
    <mergeCell ref="B21:B22"/>
    <mergeCell ref="C21:C22"/>
    <mergeCell ref="D21:D22"/>
    <mergeCell ref="E21:E22"/>
    <mergeCell ref="F21:F22"/>
    <mergeCell ref="J19:J20"/>
    <mergeCell ref="K19:K20"/>
    <mergeCell ref="O19:O20"/>
    <mergeCell ref="G21:G22"/>
    <mergeCell ref="H21:H22"/>
    <mergeCell ref="I21:I22"/>
    <mergeCell ref="J21:J22"/>
    <mergeCell ref="K21:K22"/>
    <mergeCell ref="A23:A24"/>
    <mergeCell ref="B23:B24"/>
    <mergeCell ref="C17:C18"/>
    <mergeCell ref="D17:D18"/>
    <mergeCell ref="E17:E18"/>
    <mergeCell ref="F17:F18"/>
    <mergeCell ref="G17:G18"/>
    <mergeCell ref="V19:V20"/>
    <mergeCell ref="W19:W20"/>
    <mergeCell ref="O21:O22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O17:O18"/>
    <mergeCell ref="P17:P18"/>
    <mergeCell ref="S17:S18"/>
    <mergeCell ref="E25:E26"/>
    <mergeCell ref="F25:F26"/>
    <mergeCell ref="G25:G26"/>
    <mergeCell ref="H25:H26"/>
    <mergeCell ref="H17:H18"/>
    <mergeCell ref="I17:I18"/>
    <mergeCell ref="J17:J18"/>
    <mergeCell ref="K17:K18"/>
    <mergeCell ref="O23:O24"/>
    <mergeCell ref="I23:I24"/>
    <mergeCell ref="O25:O26"/>
    <mergeCell ref="S25:S26"/>
    <mergeCell ref="T25:T26"/>
    <mergeCell ref="U25:U26"/>
    <mergeCell ref="V25:V26"/>
    <mergeCell ref="W25:W26"/>
    <mergeCell ref="X25:X26"/>
    <mergeCell ref="Y25:Y26"/>
    <mergeCell ref="V23:V24"/>
    <mergeCell ref="W23:W24"/>
    <mergeCell ref="X23:X24"/>
    <mergeCell ref="Y23:Y24"/>
    <mergeCell ref="C23:C24"/>
    <mergeCell ref="O27:O28"/>
    <mergeCell ref="P27:P28"/>
    <mergeCell ref="Q27:Q28"/>
    <mergeCell ref="S27:S28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3:J24"/>
    <mergeCell ref="K23:K24"/>
    <mergeCell ref="A25:A26"/>
    <mergeCell ref="B25:B26"/>
    <mergeCell ref="I25:I26"/>
    <mergeCell ref="J25:J26"/>
    <mergeCell ref="K25:K26"/>
    <mergeCell ref="C25:C26"/>
    <mergeCell ref="D25:D26"/>
    <mergeCell ref="D23:D24"/>
    <mergeCell ref="A29:A30"/>
    <mergeCell ref="B29:B30"/>
    <mergeCell ref="C29:C30"/>
    <mergeCell ref="D29:D30"/>
    <mergeCell ref="E29:E30"/>
    <mergeCell ref="F29:F30"/>
    <mergeCell ref="G29:G30"/>
    <mergeCell ref="T27:T28"/>
    <mergeCell ref="U27:U28"/>
    <mergeCell ref="J27:J28"/>
    <mergeCell ref="K27:K28"/>
    <mergeCell ref="R27:R28"/>
    <mergeCell ref="D32:D37"/>
    <mergeCell ref="E32:F33"/>
    <mergeCell ref="G32:L33"/>
    <mergeCell ref="R32:R37"/>
    <mergeCell ref="S32:T33"/>
    <mergeCell ref="U32:Z33"/>
    <mergeCell ref="W29:W30"/>
    <mergeCell ref="X29:X30"/>
    <mergeCell ref="Y29:Y30"/>
    <mergeCell ref="Q29:Q30"/>
    <mergeCell ref="R29:R30"/>
    <mergeCell ref="S29:S30"/>
    <mergeCell ref="T29:T30"/>
    <mergeCell ref="U29:U30"/>
    <mergeCell ref="V29:V30"/>
    <mergeCell ref="H29:H30"/>
    <mergeCell ref="I29:I30"/>
    <mergeCell ref="J29:J30"/>
    <mergeCell ref="K29:K30"/>
    <mergeCell ref="O29:O30"/>
    <mergeCell ref="P29:P30"/>
    <mergeCell ref="D38:D43"/>
    <mergeCell ref="E38:F39"/>
    <mergeCell ref="G38:L39"/>
    <mergeCell ref="R38:R43"/>
    <mergeCell ref="S38:T39"/>
    <mergeCell ref="U38:Z39"/>
    <mergeCell ref="G42:L43"/>
    <mergeCell ref="S42:T43"/>
    <mergeCell ref="U42:Z43"/>
    <mergeCell ref="K9:K10"/>
    <mergeCell ref="E40:F41"/>
    <mergeCell ref="G40:L41"/>
    <mergeCell ref="S40:T41"/>
    <mergeCell ref="U40:Z41"/>
    <mergeCell ref="E42:F43"/>
    <mergeCell ref="E36:F37"/>
    <mergeCell ref="G36:L37"/>
    <mergeCell ref="S36:T37"/>
    <mergeCell ref="U36:Z37"/>
    <mergeCell ref="E34:F35"/>
    <mergeCell ref="G34:L35"/>
    <mergeCell ref="S34:T35"/>
    <mergeCell ref="U34:Z35"/>
    <mergeCell ref="V27:V28"/>
    <mergeCell ref="W27:W28"/>
    <mergeCell ref="X27:X28"/>
    <mergeCell ref="P25:P26"/>
    <mergeCell ref="E23:E24"/>
    <mergeCell ref="F23:F24"/>
    <mergeCell ref="G23:G24"/>
    <mergeCell ref="H23:H24"/>
    <mergeCell ref="Q25:Q26"/>
    <mergeCell ref="R25:R26"/>
  </mergeCells>
  <phoneticPr fontId="8"/>
  <printOptions horizontalCentered="1"/>
  <pageMargins left="0.39370078740157483" right="0.39370078740157483" top="0.59055118110236227" bottom="0.59055118110236227" header="0" footer="0"/>
  <pageSetup paperSize="9" scale="4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2808-357F-4B8F-A2B2-B14ADA64FDE6}">
  <sheetPr>
    <pageSetUpPr fitToPage="1"/>
  </sheetPr>
  <dimension ref="A1:BN74"/>
  <sheetViews>
    <sheetView tabSelected="1" view="pageBreakPreview" topLeftCell="A3" zoomScale="41" zoomScaleNormal="71" zoomScaleSheetLayoutView="25" workbookViewId="0">
      <selection activeCell="N23" sqref="N23"/>
    </sheetView>
  </sheetViews>
  <sheetFormatPr defaultColWidth="9" defaultRowHeight="13" x14ac:dyDescent="0.2"/>
  <cols>
    <col min="1" max="3" width="8.6328125" style="57" customWidth="1"/>
    <col min="4" max="4" width="10.6328125" style="57" customWidth="1"/>
    <col min="5" max="5" width="21.81640625" style="57" customWidth="1"/>
    <col min="6" max="6" width="4.453125" style="57" customWidth="1"/>
    <col min="7" max="10" width="3.6328125" style="57" customWidth="1"/>
    <col min="11" max="11" width="4.453125" style="57" customWidth="1"/>
    <col min="12" max="12" width="10.6328125" style="57" customWidth="1"/>
    <col min="13" max="13" width="21.81640625" style="57" customWidth="1"/>
    <col min="14" max="14" width="25.6328125" style="65" customWidth="1"/>
    <col min="15" max="15" width="4.453125" style="57" customWidth="1"/>
    <col min="16" max="16" width="4.36328125" style="54" customWidth="1"/>
    <col min="17" max="19" width="8.6328125" style="57" customWidth="1"/>
    <col min="20" max="20" width="10.6328125" style="57" customWidth="1"/>
    <col min="21" max="21" width="21.81640625" style="57" customWidth="1"/>
    <col min="22" max="22" width="4.453125" style="57" customWidth="1"/>
    <col min="23" max="26" width="3.6328125" style="57" customWidth="1"/>
    <col min="27" max="27" width="4.453125" style="57" customWidth="1"/>
    <col min="28" max="28" width="10.6328125" style="57" customWidth="1"/>
    <col min="29" max="29" width="21.81640625" style="57" customWidth="1"/>
    <col min="30" max="30" width="25.6328125" style="65" customWidth="1"/>
    <col min="31" max="31" width="4.6328125" style="57" customWidth="1"/>
    <col min="32" max="32" width="4.6328125" style="54" customWidth="1"/>
    <col min="33" max="52" width="9" style="57"/>
    <col min="53" max="66" width="9" style="65"/>
    <col min="67" max="16384" width="9" style="57"/>
  </cols>
  <sheetData>
    <row r="1" spans="1:58" ht="50" customHeight="1" x14ac:dyDescent="0.2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91"/>
      <c r="AF1" s="56"/>
    </row>
    <row r="2" spans="1:58" ht="50" customHeight="1" x14ac:dyDescent="0.2">
      <c r="A2" s="319" t="s">
        <v>205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91"/>
      <c r="AF2" s="56"/>
    </row>
    <row r="3" spans="1:58" ht="50" customHeight="1" x14ac:dyDescent="0.2">
      <c r="A3" s="319" t="s">
        <v>206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55"/>
      <c r="AF3" s="57"/>
    </row>
    <row r="4" spans="1:58" ht="20" customHeight="1" thickBo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96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96"/>
      <c r="AE4" s="55"/>
      <c r="AF4" s="57"/>
    </row>
    <row r="5" spans="1:58" ht="35" customHeight="1" thickBot="1" x14ac:dyDescent="0.25">
      <c r="A5" s="329" t="s">
        <v>43</v>
      </c>
      <c r="B5" s="323"/>
      <c r="C5" s="323"/>
      <c r="D5" s="323"/>
      <c r="E5" s="93"/>
      <c r="F5" s="323" t="s">
        <v>204</v>
      </c>
      <c r="G5" s="323"/>
      <c r="H5" s="323"/>
      <c r="I5" s="323"/>
      <c r="J5" s="323"/>
      <c r="K5" s="323"/>
      <c r="L5" s="323"/>
      <c r="M5" s="323"/>
      <c r="N5" s="324"/>
      <c r="Q5" s="329" t="s">
        <v>44</v>
      </c>
      <c r="R5" s="323"/>
      <c r="S5" s="323"/>
      <c r="T5" s="323"/>
      <c r="U5" s="93"/>
      <c r="V5" s="323" t="s">
        <v>203</v>
      </c>
      <c r="W5" s="323"/>
      <c r="X5" s="323"/>
      <c r="Y5" s="323"/>
      <c r="Z5" s="323"/>
      <c r="AA5" s="323"/>
      <c r="AB5" s="323"/>
      <c r="AC5" s="323"/>
      <c r="AD5" s="324"/>
    </row>
    <row r="6" spans="1:58" ht="35" customHeight="1" x14ac:dyDescent="0.2">
      <c r="A6" s="320" t="s">
        <v>201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2"/>
      <c r="O6" s="85"/>
      <c r="Q6" s="320" t="s">
        <v>170</v>
      </c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2"/>
      <c r="AE6" s="85"/>
    </row>
    <row r="7" spans="1:58" ht="35" customHeight="1" x14ac:dyDescent="0.2">
      <c r="A7" s="331" t="s">
        <v>46</v>
      </c>
      <c r="B7" s="332" t="s">
        <v>194</v>
      </c>
      <c r="C7" s="325" t="s">
        <v>172</v>
      </c>
      <c r="D7" s="333" t="s">
        <v>173</v>
      </c>
      <c r="E7" s="334"/>
      <c r="F7" s="327" t="s">
        <v>47</v>
      </c>
      <c r="G7" s="327"/>
      <c r="H7" s="327"/>
      <c r="I7" s="327"/>
      <c r="J7" s="327"/>
      <c r="K7" s="327"/>
      <c r="L7" s="333" t="s">
        <v>1</v>
      </c>
      <c r="M7" s="334"/>
      <c r="N7" s="330" t="s">
        <v>48</v>
      </c>
      <c r="O7" s="86"/>
      <c r="Q7" s="331" t="s">
        <v>46</v>
      </c>
      <c r="R7" s="332" t="s">
        <v>171</v>
      </c>
      <c r="S7" s="325" t="s">
        <v>172</v>
      </c>
      <c r="T7" s="333" t="s">
        <v>1</v>
      </c>
      <c r="U7" s="334"/>
      <c r="V7" s="327" t="s">
        <v>47</v>
      </c>
      <c r="W7" s="327"/>
      <c r="X7" s="327"/>
      <c r="Y7" s="327"/>
      <c r="Z7" s="327"/>
      <c r="AA7" s="327"/>
      <c r="AB7" s="333" t="s">
        <v>1</v>
      </c>
      <c r="AC7" s="334"/>
      <c r="AD7" s="330" t="s">
        <v>48</v>
      </c>
      <c r="AE7" s="86"/>
    </row>
    <row r="8" spans="1:58" ht="35" customHeight="1" x14ac:dyDescent="0.2">
      <c r="A8" s="331"/>
      <c r="B8" s="327"/>
      <c r="C8" s="326"/>
      <c r="D8" s="335"/>
      <c r="E8" s="336"/>
      <c r="F8" s="103" t="s">
        <v>49</v>
      </c>
      <c r="G8" s="103" t="s">
        <v>50</v>
      </c>
      <c r="H8" s="103" t="s">
        <v>51</v>
      </c>
      <c r="I8" s="103" t="s">
        <v>51</v>
      </c>
      <c r="J8" s="103" t="s">
        <v>50</v>
      </c>
      <c r="K8" s="103" t="s">
        <v>49</v>
      </c>
      <c r="L8" s="335"/>
      <c r="M8" s="336"/>
      <c r="N8" s="330"/>
      <c r="O8" s="86"/>
      <c r="Q8" s="331"/>
      <c r="R8" s="327"/>
      <c r="S8" s="326"/>
      <c r="T8" s="335"/>
      <c r="U8" s="336"/>
      <c r="V8" s="103" t="s">
        <v>49</v>
      </c>
      <c r="W8" s="103" t="s">
        <v>50</v>
      </c>
      <c r="X8" s="103" t="s">
        <v>51</v>
      </c>
      <c r="Y8" s="103" t="s">
        <v>51</v>
      </c>
      <c r="Z8" s="103" t="s">
        <v>50</v>
      </c>
      <c r="AA8" s="103" t="s">
        <v>49</v>
      </c>
      <c r="AB8" s="335"/>
      <c r="AC8" s="336"/>
      <c r="AD8" s="330"/>
      <c r="AE8" s="86"/>
    </row>
    <row r="9" spans="1:58" ht="35" customHeight="1" x14ac:dyDescent="0.2">
      <c r="A9" s="309">
        <v>1</v>
      </c>
      <c r="B9" s="290">
        <v>0.375</v>
      </c>
      <c r="C9" s="294" t="s">
        <v>159</v>
      </c>
      <c r="D9" s="337" t="s">
        <v>137</v>
      </c>
      <c r="E9" s="339" t="str">
        <f>決勝リーグ・順位決定戦!E14</f>
        <v>ヴォルティーダ沖縄Jr</v>
      </c>
      <c r="F9" s="307"/>
      <c r="G9" s="317"/>
      <c r="H9" s="318"/>
      <c r="I9" s="318"/>
      <c r="J9" s="317"/>
      <c r="K9" s="307"/>
      <c r="L9" s="337" t="s">
        <v>174</v>
      </c>
      <c r="M9" s="339" t="str">
        <f>決勝リーグ・順位決定戦!C21</f>
        <v>大北ヴァレンチ</v>
      </c>
      <c r="N9" s="97" t="str">
        <f>D19</f>
        <v>B1位</v>
      </c>
      <c r="O9" s="87"/>
      <c r="Q9" s="309">
        <v>1</v>
      </c>
      <c r="R9" s="290">
        <v>0.375</v>
      </c>
      <c r="S9" s="294" t="s">
        <v>130</v>
      </c>
      <c r="T9" s="337"/>
      <c r="U9" s="339" t="str">
        <f>決勝リーグ・順位決定戦!L25</f>
        <v>FUN　FC</v>
      </c>
      <c r="V9" s="342"/>
      <c r="W9" s="317"/>
      <c r="X9" s="318"/>
      <c r="Y9" s="318"/>
      <c r="Z9" s="317"/>
      <c r="AA9" s="307"/>
      <c r="AB9" s="341"/>
      <c r="AC9" s="339" t="str">
        <f>決勝リーグ・順位決定戦!H29</f>
        <v>ACCS　AKEMIO　FC</v>
      </c>
      <c r="AD9" s="97" t="s">
        <v>214</v>
      </c>
      <c r="AE9" s="87"/>
    </row>
    <row r="10" spans="1:58" ht="35" customHeight="1" x14ac:dyDescent="0.2">
      <c r="A10" s="309"/>
      <c r="B10" s="290"/>
      <c r="C10" s="294"/>
      <c r="D10" s="338"/>
      <c r="E10" s="340"/>
      <c r="F10" s="307"/>
      <c r="G10" s="317"/>
      <c r="H10" s="318"/>
      <c r="I10" s="318"/>
      <c r="J10" s="317"/>
      <c r="K10" s="307"/>
      <c r="L10" s="338"/>
      <c r="M10" s="340"/>
      <c r="N10" s="98" t="str">
        <f>L19</f>
        <v>A2位</v>
      </c>
      <c r="O10" s="87"/>
      <c r="Q10" s="309"/>
      <c r="R10" s="290"/>
      <c r="S10" s="294"/>
      <c r="T10" s="338"/>
      <c r="U10" s="340"/>
      <c r="V10" s="343"/>
      <c r="W10" s="317"/>
      <c r="X10" s="318"/>
      <c r="Y10" s="318"/>
      <c r="Z10" s="317"/>
      <c r="AA10" s="307"/>
      <c r="AB10" s="341"/>
      <c r="AC10" s="340"/>
      <c r="AD10" s="97" t="s">
        <v>214</v>
      </c>
      <c r="AE10" s="87"/>
      <c r="BE10" s="65">
        <v>0</v>
      </c>
      <c r="BF10" s="65">
        <v>0</v>
      </c>
    </row>
    <row r="11" spans="1:58" ht="35" customHeight="1" x14ac:dyDescent="0.2">
      <c r="A11" s="309">
        <v>2</v>
      </c>
      <c r="B11" s="290">
        <f>B9+TIME(,50,)</f>
        <v>0.40972222222222221</v>
      </c>
      <c r="C11" s="294" t="s">
        <v>162</v>
      </c>
      <c r="D11" s="344" t="s">
        <v>138</v>
      </c>
      <c r="E11" s="339" t="str">
        <f>決勝リーグ・順位決定戦!S14</f>
        <v>名護ドルフィン</v>
      </c>
      <c r="F11" s="307"/>
      <c r="G11" s="317"/>
      <c r="H11" s="318"/>
      <c r="I11" s="318"/>
      <c r="J11" s="317"/>
      <c r="K11" s="307"/>
      <c r="L11" s="341" t="s">
        <v>139</v>
      </c>
      <c r="M11" s="339" t="str">
        <f>決勝リーグ・順位決定戦!Q21</f>
        <v>安和FC</v>
      </c>
      <c r="N11" s="94" t="str">
        <f>D9</f>
        <v>A1位</v>
      </c>
      <c r="O11" s="87"/>
      <c r="Q11" s="309">
        <v>2</v>
      </c>
      <c r="R11" s="290">
        <f>R9+TIME(,40,)</f>
        <v>0.40277777777777779</v>
      </c>
      <c r="S11" s="294" t="s">
        <v>130</v>
      </c>
      <c r="T11" s="344"/>
      <c r="U11" s="339" t="str">
        <f>決勝リーグ・順位決定戦!I35</f>
        <v>羽地FC</v>
      </c>
      <c r="V11" s="342"/>
      <c r="W11" s="317"/>
      <c r="X11" s="318"/>
      <c r="Y11" s="318"/>
      <c r="Z11" s="317"/>
      <c r="AA11" s="307"/>
      <c r="AB11" s="341"/>
      <c r="AC11" s="339" t="s">
        <v>135</v>
      </c>
      <c r="AD11" s="97" t="s">
        <v>214</v>
      </c>
      <c r="AE11" s="87"/>
      <c r="BE11" s="65">
        <v>0</v>
      </c>
      <c r="BF11" s="65">
        <v>0</v>
      </c>
    </row>
    <row r="12" spans="1:58" ht="35" customHeight="1" x14ac:dyDescent="0.2">
      <c r="A12" s="309"/>
      <c r="B12" s="290"/>
      <c r="C12" s="294"/>
      <c r="D12" s="345"/>
      <c r="E12" s="340"/>
      <c r="F12" s="307"/>
      <c r="G12" s="317"/>
      <c r="H12" s="318"/>
      <c r="I12" s="318"/>
      <c r="J12" s="317"/>
      <c r="K12" s="307"/>
      <c r="L12" s="341"/>
      <c r="M12" s="340"/>
      <c r="N12" s="95" t="str">
        <f>L9</f>
        <v>B2位</v>
      </c>
      <c r="O12" s="87"/>
      <c r="Q12" s="309"/>
      <c r="R12" s="290"/>
      <c r="S12" s="294"/>
      <c r="T12" s="345"/>
      <c r="U12" s="340"/>
      <c r="V12" s="343"/>
      <c r="W12" s="317"/>
      <c r="X12" s="318"/>
      <c r="Y12" s="318"/>
      <c r="Z12" s="317"/>
      <c r="AA12" s="307"/>
      <c r="AB12" s="341"/>
      <c r="AC12" s="340"/>
      <c r="AD12" s="97" t="s">
        <v>214</v>
      </c>
      <c r="AE12" s="87"/>
      <c r="BE12" s="65">
        <v>0</v>
      </c>
      <c r="BF12" s="65">
        <v>0</v>
      </c>
    </row>
    <row r="13" spans="1:58" ht="35" customHeight="1" x14ac:dyDescent="0.2">
      <c r="A13" s="309">
        <v>3</v>
      </c>
      <c r="B13" s="290">
        <v>0.44444444444444442</v>
      </c>
      <c r="C13" s="294" t="s">
        <v>159</v>
      </c>
      <c r="D13" s="341" t="s">
        <v>175</v>
      </c>
      <c r="E13" s="339" t="str">
        <f>決勝リーグ・順位決定戦!C21</f>
        <v>大北ヴァレンチ</v>
      </c>
      <c r="F13" s="307"/>
      <c r="G13" s="317"/>
      <c r="H13" s="318"/>
      <c r="I13" s="318"/>
      <c r="J13" s="317"/>
      <c r="K13" s="307"/>
      <c r="L13" s="344" t="s">
        <v>176</v>
      </c>
      <c r="M13" s="339" t="str">
        <f>決勝リーグ・順位決定戦!G21</f>
        <v>本部JFC</v>
      </c>
      <c r="N13" s="94" t="str">
        <f>D11</f>
        <v>B1位</v>
      </c>
      <c r="O13" s="87"/>
      <c r="Q13" s="309">
        <v>3</v>
      </c>
      <c r="R13" s="290">
        <f t="shared" ref="R13" si="0">R11+TIME(,40,)</f>
        <v>0.43055555555555558</v>
      </c>
      <c r="S13" s="294" t="s">
        <v>130</v>
      </c>
      <c r="T13" s="337"/>
      <c r="U13" s="339" t="s">
        <v>210</v>
      </c>
      <c r="V13" s="342"/>
      <c r="W13" s="317"/>
      <c r="X13" s="318"/>
      <c r="Y13" s="318"/>
      <c r="Z13" s="317"/>
      <c r="AA13" s="307"/>
      <c r="AB13" s="348"/>
      <c r="AC13" s="369" t="str">
        <f>決勝リーグ・順位決定戦!P29</f>
        <v>宜野座FC</v>
      </c>
      <c r="AD13" s="97" t="s">
        <v>214</v>
      </c>
      <c r="AE13" s="87"/>
      <c r="BE13" s="65">
        <v>0</v>
      </c>
      <c r="BF13" s="65">
        <v>0</v>
      </c>
    </row>
    <row r="14" spans="1:58" ht="35" customHeight="1" x14ac:dyDescent="0.2">
      <c r="A14" s="309"/>
      <c r="B14" s="290"/>
      <c r="C14" s="294"/>
      <c r="D14" s="341"/>
      <c r="E14" s="340"/>
      <c r="F14" s="307"/>
      <c r="G14" s="317"/>
      <c r="H14" s="318"/>
      <c r="I14" s="318"/>
      <c r="J14" s="317"/>
      <c r="K14" s="307"/>
      <c r="L14" s="345"/>
      <c r="M14" s="340"/>
      <c r="N14" s="95" t="str">
        <f>L11</f>
        <v>C1位</v>
      </c>
      <c r="O14" s="87"/>
      <c r="Q14" s="309"/>
      <c r="R14" s="290"/>
      <c r="S14" s="294"/>
      <c r="T14" s="338"/>
      <c r="U14" s="340"/>
      <c r="V14" s="343"/>
      <c r="W14" s="317"/>
      <c r="X14" s="318"/>
      <c r="Y14" s="318"/>
      <c r="Z14" s="317"/>
      <c r="AA14" s="307"/>
      <c r="AB14" s="348"/>
      <c r="AC14" s="370"/>
      <c r="AD14" s="97" t="s">
        <v>214</v>
      </c>
      <c r="AE14" s="87"/>
      <c r="BC14" s="65">
        <v>0</v>
      </c>
      <c r="BD14" s="65">
        <v>0</v>
      </c>
      <c r="BE14" s="65">
        <v>0</v>
      </c>
      <c r="BF14" s="65">
        <v>0</v>
      </c>
    </row>
    <row r="15" spans="1:58" ht="35" customHeight="1" x14ac:dyDescent="0.2">
      <c r="A15" s="309">
        <v>4</v>
      </c>
      <c r="B15" s="290">
        <f>B13+TIME(,50,)</f>
        <v>0.47916666666666663</v>
      </c>
      <c r="C15" s="294" t="s">
        <v>162</v>
      </c>
      <c r="D15" s="344" t="s">
        <v>180</v>
      </c>
      <c r="E15" s="339" t="str">
        <f>決勝リーグ・順位決定戦!Q21</f>
        <v>安和FC</v>
      </c>
      <c r="F15" s="307"/>
      <c r="G15" s="317"/>
      <c r="H15" s="318"/>
      <c r="I15" s="318"/>
      <c r="J15" s="317"/>
      <c r="K15" s="307"/>
      <c r="L15" s="344" t="s">
        <v>181</v>
      </c>
      <c r="M15" s="339" t="str">
        <f>決勝リーグ・順位決定戦!U21</f>
        <v>伊是名FC</v>
      </c>
      <c r="N15" s="94" t="str">
        <f>D13</f>
        <v>B2位</v>
      </c>
      <c r="O15" s="87"/>
      <c r="Q15" s="309">
        <v>4</v>
      </c>
      <c r="R15" s="290">
        <f t="shared" ref="R15" si="1">R13+TIME(,40,)</f>
        <v>0.45833333333333337</v>
      </c>
      <c r="S15" s="294" t="s">
        <v>130</v>
      </c>
      <c r="T15" s="337"/>
      <c r="U15" s="339" t="s">
        <v>134</v>
      </c>
      <c r="V15" s="342"/>
      <c r="W15" s="317"/>
      <c r="X15" s="318"/>
      <c r="Y15" s="318"/>
      <c r="Z15" s="317"/>
      <c r="AA15" s="307"/>
      <c r="AB15" s="348"/>
      <c r="AC15" s="369" t="s">
        <v>190</v>
      </c>
      <c r="AD15" s="97" t="s">
        <v>214</v>
      </c>
      <c r="AE15" s="87"/>
      <c r="BC15" s="65">
        <v>0</v>
      </c>
      <c r="BD15" s="65">
        <v>0</v>
      </c>
      <c r="BE15" s="65">
        <v>0</v>
      </c>
      <c r="BF15" s="65">
        <v>0</v>
      </c>
    </row>
    <row r="16" spans="1:58" ht="35" customHeight="1" x14ac:dyDescent="0.2">
      <c r="A16" s="309"/>
      <c r="B16" s="290"/>
      <c r="C16" s="294"/>
      <c r="D16" s="345"/>
      <c r="E16" s="340"/>
      <c r="F16" s="307"/>
      <c r="G16" s="317"/>
      <c r="H16" s="318"/>
      <c r="I16" s="318"/>
      <c r="J16" s="317"/>
      <c r="K16" s="307"/>
      <c r="L16" s="345"/>
      <c r="M16" s="340"/>
      <c r="N16" s="95" t="str">
        <f>L13</f>
        <v>C2位</v>
      </c>
      <c r="O16" s="87"/>
      <c r="Q16" s="309"/>
      <c r="R16" s="290"/>
      <c r="S16" s="294"/>
      <c r="T16" s="338"/>
      <c r="U16" s="340"/>
      <c r="V16" s="343"/>
      <c r="W16" s="317"/>
      <c r="X16" s="318"/>
      <c r="Y16" s="318"/>
      <c r="Z16" s="317"/>
      <c r="AA16" s="307"/>
      <c r="AB16" s="348"/>
      <c r="AC16" s="370"/>
      <c r="AD16" s="97" t="s">
        <v>214</v>
      </c>
      <c r="AE16" s="87"/>
      <c r="BE16" s="65">
        <v>0</v>
      </c>
      <c r="BF16" s="65">
        <v>0</v>
      </c>
    </row>
    <row r="17" spans="1:60" ht="35" customHeight="1" x14ac:dyDescent="0.2">
      <c r="A17" s="309">
        <v>5</v>
      </c>
      <c r="B17" s="290">
        <f>B15+TIME(,50,)</f>
        <v>0.51388888888888884</v>
      </c>
      <c r="C17" s="294" t="s">
        <v>159</v>
      </c>
      <c r="D17" s="341" t="s">
        <v>182</v>
      </c>
      <c r="E17" s="339" t="str">
        <f>決勝リーグ・順位決定戦!E14</f>
        <v>ヴォルティーダ沖縄Jr</v>
      </c>
      <c r="F17" s="307"/>
      <c r="G17" s="292"/>
      <c r="H17" s="293"/>
      <c r="I17" s="293"/>
      <c r="J17" s="292"/>
      <c r="K17" s="307"/>
      <c r="L17" s="341" t="s">
        <v>176</v>
      </c>
      <c r="M17" s="339" t="str">
        <f>決勝リーグ・順位決定戦!G21</f>
        <v>本部JFC</v>
      </c>
      <c r="N17" s="94" t="str">
        <f>D15</f>
        <v>C1位</v>
      </c>
      <c r="O17" s="87"/>
      <c r="Q17" s="309">
        <v>5</v>
      </c>
      <c r="R17" s="290">
        <f t="shared" ref="R17" si="2">R15+TIME(,40,)</f>
        <v>0.48611111111111116</v>
      </c>
      <c r="S17" s="294" t="s">
        <v>130</v>
      </c>
      <c r="T17" s="337"/>
      <c r="U17" s="339" t="s">
        <v>192</v>
      </c>
      <c r="V17" s="342"/>
      <c r="W17" s="317"/>
      <c r="X17" s="318"/>
      <c r="Y17" s="318"/>
      <c r="Z17" s="317"/>
      <c r="AA17" s="307"/>
      <c r="AB17" s="348"/>
      <c r="AC17" s="369" t="str">
        <f>決勝リーグ・順位決定戦!O35</f>
        <v>FCカルチャー</v>
      </c>
      <c r="AD17" s="97" t="s">
        <v>214</v>
      </c>
      <c r="AE17" s="87"/>
      <c r="BE17" s="65">
        <v>0</v>
      </c>
      <c r="BF17" s="65">
        <v>0</v>
      </c>
    </row>
    <row r="18" spans="1:60" ht="35" customHeight="1" x14ac:dyDescent="0.2">
      <c r="A18" s="309"/>
      <c r="B18" s="290"/>
      <c r="C18" s="294"/>
      <c r="D18" s="341"/>
      <c r="E18" s="340"/>
      <c r="F18" s="307"/>
      <c r="G18" s="292"/>
      <c r="H18" s="293"/>
      <c r="I18" s="293"/>
      <c r="J18" s="292"/>
      <c r="K18" s="307"/>
      <c r="L18" s="341"/>
      <c r="M18" s="340"/>
      <c r="N18" s="95" t="str">
        <f>L15</f>
        <v>A2位</v>
      </c>
      <c r="O18" s="87"/>
      <c r="Q18" s="309"/>
      <c r="R18" s="290"/>
      <c r="S18" s="294"/>
      <c r="T18" s="338"/>
      <c r="U18" s="340"/>
      <c r="V18" s="343"/>
      <c r="W18" s="317"/>
      <c r="X18" s="318"/>
      <c r="Y18" s="318"/>
      <c r="Z18" s="317"/>
      <c r="AA18" s="307"/>
      <c r="AB18" s="348"/>
      <c r="AC18" s="370"/>
      <c r="AD18" s="97" t="s">
        <v>214</v>
      </c>
      <c r="AE18" s="87"/>
    </row>
    <row r="19" spans="1:60" ht="35" customHeight="1" x14ac:dyDescent="0.2">
      <c r="A19" s="309">
        <v>6</v>
      </c>
      <c r="B19" s="290">
        <f>B17+TIME(,50,)</f>
        <v>0.54861111111111105</v>
      </c>
      <c r="C19" s="294" t="s">
        <v>162</v>
      </c>
      <c r="D19" s="349" t="s">
        <v>183</v>
      </c>
      <c r="E19" s="339" t="str">
        <f>決勝リーグ・順位決定戦!S14</f>
        <v>名護ドルフィン</v>
      </c>
      <c r="F19" s="307"/>
      <c r="G19" s="317"/>
      <c r="H19" s="318"/>
      <c r="I19" s="318"/>
      <c r="J19" s="317"/>
      <c r="K19" s="307"/>
      <c r="L19" s="341" t="s">
        <v>181</v>
      </c>
      <c r="M19" s="339" t="str">
        <f>決勝リーグ・順位決定戦!U21</f>
        <v>伊是名FC</v>
      </c>
      <c r="N19" s="94" t="str">
        <f>D17</f>
        <v>A1位</v>
      </c>
      <c r="O19" s="87"/>
      <c r="Q19" s="309">
        <v>6</v>
      </c>
      <c r="R19" s="290">
        <f t="shared" ref="R19" si="3">R17+TIME(,40,)</f>
        <v>0.51388888888888895</v>
      </c>
      <c r="S19" s="294" t="s">
        <v>130</v>
      </c>
      <c r="T19" s="337"/>
      <c r="U19" s="339" t="s">
        <v>210</v>
      </c>
      <c r="V19" s="342"/>
      <c r="W19" s="347"/>
      <c r="X19" s="346"/>
      <c r="Y19" s="346"/>
      <c r="Z19" s="347"/>
      <c r="AA19" s="307"/>
      <c r="AB19" s="344"/>
      <c r="AC19" s="339" t="s">
        <v>134</v>
      </c>
      <c r="AD19" s="97" t="s">
        <v>214</v>
      </c>
      <c r="AE19" s="87"/>
    </row>
    <row r="20" spans="1:60" ht="35" customHeight="1" x14ac:dyDescent="0.2">
      <c r="A20" s="309"/>
      <c r="B20" s="290"/>
      <c r="C20" s="294"/>
      <c r="D20" s="349"/>
      <c r="E20" s="340"/>
      <c r="F20" s="307"/>
      <c r="G20" s="317"/>
      <c r="H20" s="318"/>
      <c r="I20" s="318"/>
      <c r="J20" s="317"/>
      <c r="K20" s="307"/>
      <c r="L20" s="341"/>
      <c r="M20" s="340"/>
      <c r="N20" s="95" t="str">
        <f>L17</f>
        <v>C2位</v>
      </c>
      <c r="O20" s="87"/>
      <c r="Q20" s="309"/>
      <c r="R20" s="290"/>
      <c r="S20" s="294"/>
      <c r="T20" s="338"/>
      <c r="U20" s="340"/>
      <c r="V20" s="343"/>
      <c r="W20" s="317"/>
      <c r="X20" s="318"/>
      <c r="Y20" s="318"/>
      <c r="Z20" s="317"/>
      <c r="AA20" s="307"/>
      <c r="AB20" s="345"/>
      <c r="AC20" s="340"/>
      <c r="AD20" s="97" t="s">
        <v>214</v>
      </c>
      <c r="AE20" s="87"/>
      <c r="BE20" s="65">
        <v>0</v>
      </c>
      <c r="BF20" s="65">
        <v>0</v>
      </c>
      <c r="BG20" s="65">
        <v>0</v>
      </c>
      <c r="BH20" s="65">
        <v>0</v>
      </c>
    </row>
    <row r="21" spans="1:60" ht="35" customHeight="1" x14ac:dyDescent="0.2">
      <c r="A21" s="309">
        <v>7</v>
      </c>
      <c r="B21" s="290">
        <f>B19+TIME(,50,)</f>
        <v>0.58333333333333326</v>
      </c>
      <c r="C21" s="294" t="s">
        <v>177</v>
      </c>
      <c r="D21" s="337"/>
      <c r="E21" s="339" t="str">
        <f>決勝リーグ・順位決定戦!P29</f>
        <v>宜野座FC</v>
      </c>
      <c r="F21" s="307"/>
      <c r="G21" s="317"/>
      <c r="H21" s="318"/>
      <c r="I21" s="318"/>
      <c r="J21" s="317"/>
      <c r="K21" s="307"/>
      <c r="L21" s="344"/>
      <c r="M21" s="339" t="s">
        <v>134</v>
      </c>
      <c r="N21" s="94" t="s">
        <v>214</v>
      </c>
      <c r="O21" s="88"/>
      <c r="Q21" s="309">
        <v>7</v>
      </c>
      <c r="R21" s="290">
        <f t="shared" ref="R21" si="4">R19+TIME(,40,)</f>
        <v>0.54166666666666674</v>
      </c>
      <c r="S21" s="294" t="s">
        <v>130</v>
      </c>
      <c r="T21" s="337"/>
      <c r="U21" s="339" t="s">
        <v>190</v>
      </c>
      <c r="V21" s="342"/>
      <c r="W21" s="347"/>
      <c r="X21" s="346"/>
      <c r="Y21" s="346"/>
      <c r="Z21" s="347"/>
      <c r="AA21" s="307"/>
      <c r="AB21" s="348"/>
      <c r="AC21" s="369" t="s">
        <v>135</v>
      </c>
      <c r="AD21" s="97" t="s">
        <v>214</v>
      </c>
      <c r="AE21" s="87"/>
      <c r="BE21" s="65">
        <v>0</v>
      </c>
      <c r="BF21" s="65">
        <v>0</v>
      </c>
      <c r="BG21" s="65">
        <v>0</v>
      </c>
      <c r="BH21" s="65">
        <v>0</v>
      </c>
    </row>
    <row r="22" spans="1:60" ht="35" customHeight="1" x14ac:dyDescent="0.2">
      <c r="A22" s="309"/>
      <c r="B22" s="290"/>
      <c r="C22" s="294"/>
      <c r="D22" s="338"/>
      <c r="E22" s="340"/>
      <c r="F22" s="307"/>
      <c r="G22" s="317"/>
      <c r="H22" s="318"/>
      <c r="I22" s="318"/>
      <c r="J22" s="317"/>
      <c r="K22" s="307"/>
      <c r="L22" s="345"/>
      <c r="M22" s="340"/>
      <c r="N22" s="95" t="s">
        <v>214</v>
      </c>
      <c r="O22" s="88"/>
      <c r="Q22" s="309"/>
      <c r="R22" s="290"/>
      <c r="S22" s="294"/>
      <c r="T22" s="338"/>
      <c r="U22" s="340"/>
      <c r="V22" s="343"/>
      <c r="W22" s="317"/>
      <c r="X22" s="318"/>
      <c r="Y22" s="318"/>
      <c r="Z22" s="317"/>
      <c r="AA22" s="307"/>
      <c r="AB22" s="348"/>
      <c r="AC22" s="370"/>
      <c r="AD22" s="97" t="s">
        <v>214</v>
      </c>
      <c r="AE22" s="87"/>
      <c r="BE22" s="65">
        <v>0</v>
      </c>
      <c r="BF22" s="65">
        <v>0</v>
      </c>
    </row>
    <row r="23" spans="1:60" ht="35" customHeight="1" x14ac:dyDescent="0.2">
      <c r="A23" s="309">
        <v>8</v>
      </c>
      <c r="B23" s="290">
        <f>B21+TIME(,50,)</f>
        <v>0.61805555555555547</v>
      </c>
      <c r="C23" s="294" t="s">
        <v>185</v>
      </c>
      <c r="D23" s="341" t="s">
        <v>186</v>
      </c>
      <c r="E23" s="339"/>
      <c r="F23" s="307"/>
      <c r="G23" s="317"/>
      <c r="H23" s="318"/>
      <c r="I23" s="318"/>
      <c r="J23" s="317"/>
      <c r="K23" s="307"/>
      <c r="L23" s="341" t="s">
        <v>187</v>
      </c>
      <c r="M23" s="339"/>
      <c r="N23" s="94" t="s">
        <v>136</v>
      </c>
      <c r="O23" s="87"/>
      <c r="Q23" s="309">
        <v>8</v>
      </c>
      <c r="R23" s="290">
        <f t="shared" ref="R23" si="5">R21+TIME(,40,)</f>
        <v>0.56944444444444453</v>
      </c>
      <c r="S23" s="294" t="s">
        <v>130</v>
      </c>
      <c r="T23" s="344"/>
      <c r="U23" s="339" t="s">
        <v>210</v>
      </c>
      <c r="V23" s="342"/>
      <c r="W23" s="347"/>
      <c r="X23" s="346"/>
      <c r="Y23" s="346"/>
      <c r="Z23" s="347"/>
      <c r="AA23" s="307"/>
      <c r="AB23" s="350"/>
      <c r="AC23" s="369" t="s">
        <v>135</v>
      </c>
      <c r="AD23" s="97" t="s">
        <v>214</v>
      </c>
      <c r="AE23" s="87"/>
      <c r="BE23" s="65">
        <v>0</v>
      </c>
      <c r="BF23" s="65">
        <v>0</v>
      </c>
    </row>
    <row r="24" spans="1:60" ht="35" customHeight="1" x14ac:dyDescent="0.2">
      <c r="A24" s="309"/>
      <c r="B24" s="290"/>
      <c r="C24" s="294"/>
      <c r="D24" s="341"/>
      <c r="E24" s="340"/>
      <c r="F24" s="307"/>
      <c r="G24" s="317"/>
      <c r="H24" s="318"/>
      <c r="I24" s="318"/>
      <c r="J24" s="317"/>
      <c r="K24" s="307"/>
      <c r="L24" s="341"/>
      <c r="M24" s="340"/>
      <c r="N24" s="95" t="s">
        <v>136</v>
      </c>
      <c r="O24" s="87"/>
      <c r="Q24" s="309"/>
      <c r="R24" s="290"/>
      <c r="S24" s="294"/>
      <c r="T24" s="345"/>
      <c r="U24" s="340"/>
      <c r="V24" s="343"/>
      <c r="W24" s="317"/>
      <c r="X24" s="318"/>
      <c r="Y24" s="318"/>
      <c r="Z24" s="317"/>
      <c r="AA24" s="307"/>
      <c r="AB24" s="351"/>
      <c r="AC24" s="370"/>
      <c r="AD24" s="97" t="s">
        <v>214</v>
      </c>
      <c r="AE24" s="87"/>
      <c r="BE24" s="65">
        <v>0</v>
      </c>
      <c r="BF24" s="65">
        <v>0</v>
      </c>
    </row>
    <row r="25" spans="1:60" ht="35" customHeight="1" x14ac:dyDescent="0.2">
      <c r="A25" s="309">
        <v>9</v>
      </c>
      <c r="B25" s="290">
        <f>B23+TIME(,50,)</f>
        <v>0.65277777777777768</v>
      </c>
      <c r="C25" s="294" t="s">
        <v>143</v>
      </c>
      <c r="D25" s="341" t="s">
        <v>188</v>
      </c>
      <c r="E25" s="339"/>
      <c r="F25" s="307"/>
      <c r="G25" s="317"/>
      <c r="H25" s="318"/>
      <c r="I25" s="318"/>
      <c r="J25" s="317"/>
      <c r="K25" s="307"/>
      <c r="L25" s="341" t="s">
        <v>189</v>
      </c>
      <c r="M25" s="339"/>
      <c r="N25" s="94" t="s">
        <v>136</v>
      </c>
      <c r="O25" s="87"/>
      <c r="Q25" s="309">
        <v>9</v>
      </c>
      <c r="R25" s="290">
        <f t="shared" ref="R25" si="6">R23+TIME(,40,)</f>
        <v>0.59722222222222232</v>
      </c>
      <c r="S25" s="294" t="s">
        <v>145</v>
      </c>
      <c r="T25" s="341" t="s">
        <v>188</v>
      </c>
      <c r="U25" s="339"/>
      <c r="V25" s="342"/>
      <c r="W25" s="317"/>
      <c r="X25" s="318"/>
      <c r="Y25" s="318"/>
      <c r="Z25" s="317"/>
      <c r="AA25" s="307"/>
      <c r="AB25" s="341" t="s">
        <v>189</v>
      </c>
      <c r="AC25" s="339"/>
      <c r="AD25" s="94" t="s">
        <v>136</v>
      </c>
      <c r="AE25" s="87"/>
      <c r="BE25" s="65">
        <v>0</v>
      </c>
      <c r="BF25" s="65">
        <v>0</v>
      </c>
    </row>
    <row r="26" spans="1:60" ht="35" customHeight="1" x14ac:dyDescent="0.2">
      <c r="A26" s="309"/>
      <c r="B26" s="290"/>
      <c r="C26" s="294"/>
      <c r="D26" s="341"/>
      <c r="E26" s="340"/>
      <c r="F26" s="307"/>
      <c r="G26" s="317"/>
      <c r="H26" s="318"/>
      <c r="I26" s="318"/>
      <c r="J26" s="317"/>
      <c r="K26" s="307"/>
      <c r="L26" s="341"/>
      <c r="M26" s="340"/>
      <c r="N26" s="95" t="s">
        <v>136</v>
      </c>
      <c r="O26" s="87"/>
      <c r="Q26" s="309"/>
      <c r="R26" s="290"/>
      <c r="S26" s="294"/>
      <c r="T26" s="341"/>
      <c r="U26" s="340"/>
      <c r="V26" s="343"/>
      <c r="W26" s="317"/>
      <c r="X26" s="318"/>
      <c r="Y26" s="318"/>
      <c r="Z26" s="317"/>
      <c r="AA26" s="307"/>
      <c r="AB26" s="341"/>
      <c r="AC26" s="340"/>
      <c r="AD26" s="95" t="s">
        <v>136</v>
      </c>
      <c r="AE26" s="87"/>
      <c r="BC26" s="65">
        <v>0</v>
      </c>
      <c r="BD26" s="65">
        <v>0</v>
      </c>
      <c r="BE26" s="65">
        <v>0</v>
      </c>
      <c r="BF26" s="65">
        <v>0</v>
      </c>
    </row>
    <row r="27" spans="1:60" ht="35" customHeight="1" x14ac:dyDescent="0.2">
      <c r="A27" s="309">
        <v>10</v>
      </c>
      <c r="B27" s="353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5"/>
      <c r="O27" s="87"/>
      <c r="Q27" s="309">
        <v>10</v>
      </c>
      <c r="R27" s="353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5"/>
      <c r="AE27" s="87"/>
      <c r="BC27" s="65">
        <v>0</v>
      </c>
      <c r="BD27" s="65">
        <v>0</v>
      </c>
      <c r="BE27" s="65">
        <v>0</v>
      </c>
      <c r="BF27" s="65">
        <v>0</v>
      </c>
    </row>
    <row r="28" spans="1:60" ht="35" customHeight="1" x14ac:dyDescent="0.2">
      <c r="A28" s="309"/>
      <c r="B28" s="356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8"/>
      <c r="O28" s="87"/>
      <c r="Q28" s="309"/>
      <c r="R28" s="356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8"/>
      <c r="AE28" s="87"/>
    </row>
    <row r="29" spans="1:60" ht="35" customHeight="1" x14ac:dyDescent="0.2">
      <c r="A29" s="309"/>
      <c r="B29" s="290"/>
      <c r="C29" s="294"/>
      <c r="D29" s="341"/>
      <c r="E29" s="339"/>
      <c r="F29" s="307"/>
      <c r="G29" s="292"/>
      <c r="H29" s="293"/>
      <c r="I29" s="293"/>
      <c r="J29" s="292"/>
      <c r="K29" s="307"/>
      <c r="L29" s="341"/>
      <c r="M29" s="339"/>
      <c r="N29" s="100"/>
      <c r="O29" s="87"/>
      <c r="Q29" s="309"/>
      <c r="R29" s="290"/>
      <c r="S29" s="294"/>
      <c r="T29" s="337"/>
      <c r="U29" s="339"/>
      <c r="V29" s="366"/>
      <c r="W29" s="292"/>
      <c r="X29" s="293"/>
      <c r="Y29" s="293"/>
      <c r="Z29" s="292"/>
      <c r="AA29" s="359"/>
      <c r="AB29" s="348"/>
      <c r="AC29" s="369"/>
      <c r="AD29" s="100"/>
      <c r="AE29" s="87"/>
    </row>
    <row r="30" spans="1:60" ht="35" customHeight="1" thickBot="1" x14ac:dyDescent="0.25">
      <c r="A30" s="310"/>
      <c r="B30" s="311"/>
      <c r="C30" s="303"/>
      <c r="D30" s="352"/>
      <c r="E30" s="368"/>
      <c r="F30" s="308"/>
      <c r="G30" s="306"/>
      <c r="H30" s="305"/>
      <c r="I30" s="305"/>
      <c r="J30" s="306"/>
      <c r="K30" s="308"/>
      <c r="L30" s="352"/>
      <c r="M30" s="368"/>
      <c r="N30" s="101"/>
      <c r="O30" s="87"/>
      <c r="Q30" s="310"/>
      <c r="R30" s="311"/>
      <c r="S30" s="303"/>
      <c r="T30" s="365"/>
      <c r="U30" s="368"/>
      <c r="V30" s="367"/>
      <c r="W30" s="306"/>
      <c r="X30" s="305"/>
      <c r="Y30" s="305"/>
      <c r="Z30" s="306"/>
      <c r="AA30" s="360"/>
      <c r="AB30" s="361"/>
      <c r="AC30" s="371"/>
      <c r="AD30" s="101"/>
      <c r="AE30" s="87"/>
      <c r="BE30" s="65">
        <v>0</v>
      </c>
      <c r="BF30" s="65">
        <v>0</v>
      </c>
      <c r="BG30" s="65">
        <v>0</v>
      </c>
      <c r="BH30" s="65">
        <v>0</v>
      </c>
    </row>
    <row r="31" spans="1:60" x14ac:dyDescent="0.2">
      <c r="AW31" s="57">
        <v>0</v>
      </c>
      <c r="BE31" s="65">
        <v>0</v>
      </c>
      <c r="BF31" s="65">
        <v>0</v>
      </c>
      <c r="BG31" s="65">
        <v>0</v>
      </c>
      <c r="BH31" s="65">
        <v>0</v>
      </c>
    </row>
    <row r="32" spans="1:60" ht="13.5" hidden="1" customHeight="1" thickBot="1" x14ac:dyDescent="0.25">
      <c r="B32" s="89"/>
      <c r="C32" s="89"/>
      <c r="D32" s="295" t="s">
        <v>16</v>
      </c>
      <c r="E32" s="90"/>
      <c r="F32" s="299" t="s">
        <v>23</v>
      </c>
      <c r="G32" s="299"/>
      <c r="H32" s="278" t="s">
        <v>9</v>
      </c>
      <c r="I32" s="279"/>
      <c r="J32" s="279"/>
      <c r="K32" s="279"/>
      <c r="L32" s="279"/>
      <c r="M32" s="279"/>
      <c r="N32" s="280"/>
      <c r="T32" s="362" t="s">
        <v>25</v>
      </c>
      <c r="U32" s="104"/>
      <c r="V32" s="300" t="s">
        <v>24</v>
      </c>
      <c r="W32" s="300"/>
      <c r="X32" s="278" t="s">
        <v>52</v>
      </c>
      <c r="Y32" s="279"/>
      <c r="Z32" s="279"/>
      <c r="AA32" s="279"/>
      <c r="AB32" s="279"/>
      <c r="AC32" s="279"/>
      <c r="AD32" s="280"/>
      <c r="BE32" s="65">
        <v>0</v>
      </c>
      <c r="BF32" s="65">
        <v>0</v>
      </c>
    </row>
    <row r="33" spans="2:58" ht="13.5" hidden="1" customHeight="1" x14ac:dyDescent="0.2">
      <c r="B33" s="89"/>
      <c r="C33" s="89"/>
      <c r="D33" s="295"/>
      <c r="E33" s="90"/>
      <c r="F33" s="299"/>
      <c r="G33" s="299"/>
      <c r="H33" s="278"/>
      <c r="I33" s="279"/>
      <c r="J33" s="279"/>
      <c r="K33" s="279"/>
      <c r="L33" s="279"/>
      <c r="M33" s="279"/>
      <c r="N33" s="280"/>
      <c r="T33" s="363"/>
      <c r="U33" s="105"/>
      <c r="V33" s="300"/>
      <c r="W33" s="300"/>
      <c r="X33" s="278"/>
      <c r="Y33" s="279"/>
      <c r="Z33" s="279"/>
      <c r="AA33" s="279"/>
      <c r="AB33" s="279"/>
      <c r="AC33" s="279"/>
      <c r="AD33" s="280"/>
      <c r="BE33" s="65">
        <v>0</v>
      </c>
      <c r="BF33" s="65">
        <v>0</v>
      </c>
    </row>
    <row r="34" spans="2:58" ht="13.5" hidden="1" customHeight="1" x14ac:dyDescent="0.2">
      <c r="B34" s="89"/>
      <c r="C34" s="89"/>
      <c r="D34" s="295"/>
      <c r="E34" s="90"/>
      <c r="F34" s="285" t="s">
        <v>26</v>
      </c>
      <c r="G34" s="285"/>
      <c r="H34" s="278" t="s">
        <v>10</v>
      </c>
      <c r="I34" s="279"/>
      <c r="J34" s="279"/>
      <c r="K34" s="279"/>
      <c r="L34" s="279"/>
      <c r="M34" s="279"/>
      <c r="N34" s="280"/>
      <c r="T34" s="363"/>
      <c r="U34" s="105"/>
      <c r="V34" s="286" t="s">
        <v>28</v>
      </c>
      <c r="W34" s="286"/>
      <c r="X34" s="278" t="s">
        <v>13</v>
      </c>
      <c r="Y34" s="279"/>
      <c r="Z34" s="279"/>
      <c r="AA34" s="279"/>
      <c r="AB34" s="279"/>
      <c r="AC34" s="279"/>
      <c r="AD34" s="280"/>
      <c r="BE34" s="65">
        <v>0</v>
      </c>
      <c r="BF34" s="65">
        <v>0</v>
      </c>
    </row>
    <row r="35" spans="2:58" ht="13.5" hidden="1" customHeight="1" x14ac:dyDescent="0.2">
      <c r="B35" s="89"/>
      <c r="C35" s="89"/>
      <c r="D35" s="295"/>
      <c r="E35" s="90"/>
      <c r="F35" s="285"/>
      <c r="G35" s="285"/>
      <c r="H35" s="278"/>
      <c r="I35" s="279"/>
      <c r="J35" s="279"/>
      <c r="K35" s="279"/>
      <c r="L35" s="279"/>
      <c r="M35" s="279"/>
      <c r="N35" s="280"/>
      <c r="T35" s="363"/>
      <c r="U35" s="105"/>
      <c r="V35" s="286"/>
      <c r="W35" s="286"/>
      <c r="X35" s="278"/>
      <c r="Y35" s="279"/>
      <c r="Z35" s="279"/>
      <c r="AA35" s="279"/>
      <c r="AB35" s="279"/>
      <c r="AC35" s="279"/>
      <c r="AD35" s="280"/>
      <c r="BE35" s="65">
        <v>0</v>
      </c>
      <c r="BF35" s="65">
        <v>0</v>
      </c>
    </row>
    <row r="36" spans="2:58" ht="13.5" hidden="1" customHeight="1" x14ac:dyDescent="0.2">
      <c r="B36" s="89"/>
      <c r="C36" s="89"/>
      <c r="D36" s="295"/>
      <c r="E36" s="90"/>
      <c r="F36" s="283" t="s">
        <v>27</v>
      </c>
      <c r="G36" s="283"/>
      <c r="H36" s="278" t="s">
        <v>6</v>
      </c>
      <c r="I36" s="279"/>
      <c r="J36" s="279"/>
      <c r="K36" s="279"/>
      <c r="L36" s="279"/>
      <c r="M36" s="279"/>
      <c r="N36" s="280"/>
      <c r="T36" s="363"/>
      <c r="U36" s="105"/>
      <c r="V36" s="284" t="s">
        <v>29</v>
      </c>
      <c r="W36" s="284"/>
      <c r="X36" s="278" t="s">
        <v>11</v>
      </c>
      <c r="Y36" s="279"/>
      <c r="Z36" s="279"/>
      <c r="AA36" s="279"/>
      <c r="AB36" s="279"/>
      <c r="AC36" s="279"/>
      <c r="AD36" s="280"/>
      <c r="BC36" s="65">
        <v>0</v>
      </c>
      <c r="BD36" s="65">
        <v>0</v>
      </c>
      <c r="BE36" s="65">
        <v>0</v>
      </c>
      <c r="BF36" s="65">
        <v>0</v>
      </c>
    </row>
    <row r="37" spans="2:58" ht="13.5" hidden="1" customHeight="1" x14ac:dyDescent="0.2">
      <c r="B37" s="89"/>
      <c r="C37" s="89"/>
      <c r="D37" s="295"/>
      <c r="E37" s="90"/>
      <c r="F37" s="283"/>
      <c r="G37" s="283"/>
      <c r="H37" s="278"/>
      <c r="I37" s="279"/>
      <c r="J37" s="279"/>
      <c r="K37" s="279"/>
      <c r="L37" s="279"/>
      <c r="M37" s="279"/>
      <c r="N37" s="280"/>
      <c r="T37" s="364"/>
      <c r="U37" s="106"/>
      <c r="V37" s="284"/>
      <c r="W37" s="284"/>
      <c r="X37" s="278"/>
      <c r="Y37" s="279"/>
      <c r="Z37" s="279"/>
      <c r="AA37" s="279"/>
      <c r="AB37" s="279"/>
      <c r="AC37" s="279"/>
      <c r="AD37" s="280"/>
      <c r="BC37" s="65">
        <v>0</v>
      </c>
      <c r="BD37" s="65">
        <v>0</v>
      </c>
      <c r="BE37" s="65">
        <v>0</v>
      </c>
      <c r="BF37" s="65">
        <v>0</v>
      </c>
    </row>
    <row r="38" spans="2:58" ht="13.5" hidden="1" customHeight="1" x14ac:dyDescent="0.2">
      <c r="B38" s="89"/>
      <c r="C38" s="89"/>
      <c r="D38" s="295" t="s">
        <v>32</v>
      </c>
      <c r="E38" s="90"/>
      <c r="F38" s="296" t="s">
        <v>30</v>
      </c>
      <c r="G38" s="296"/>
      <c r="H38" s="278" t="s">
        <v>31</v>
      </c>
      <c r="I38" s="279"/>
      <c r="J38" s="279"/>
      <c r="K38" s="279"/>
      <c r="L38" s="279"/>
      <c r="M38" s="279"/>
      <c r="N38" s="280"/>
      <c r="T38" s="362" t="s">
        <v>38</v>
      </c>
      <c r="U38" s="104"/>
      <c r="V38" s="297" t="s">
        <v>35</v>
      </c>
      <c r="W38" s="297"/>
      <c r="X38" s="278" t="s">
        <v>12</v>
      </c>
      <c r="Y38" s="279"/>
      <c r="Z38" s="279"/>
      <c r="AA38" s="279"/>
      <c r="AB38" s="279"/>
      <c r="AC38" s="279"/>
      <c r="AD38" s="280"/>
    </row>
    <row r="39" spans="2:58" ht="13.5" hidden="1" customHeight="1" x14ac:dyDescent="0.2">
      <c r="B39" s="89"/>
      <c r="C39" s="89"/>
      <c r="D39" s="295"/>
      <c r="E39" s="90"/>
      <c r="F39" s="296"/>
      <c r="G39" s="296"/>
      <c r="H39" s="278"/>
      <c r="I39" s="279"/>
      <c r="J39" s="279"/>
      <c r="K39" s="279"/>
      <c r="L39" s="279"/>
      <c r="M39" s="279"/>
      <c r="N39" s="280"/>
      <c r="T39" s="363"/>
      <c r="U39" s="105"/>
      <c r="V39" s="297"/>
      <c r="W39" s="297"/>
      <c r="X39" s="278"/>
      <c r="Y39" s="279"/>
      <c r="Z39" s="279"/>
      <c r="AA39" s="279"/>
      <c r="AB39" s="279"/>
      <c r="AC39" s="279"/>
      <c r="AD39" s="280"/>
    </row>
    <row r="40" spans="2:58" ht="13.5" hidden="1" customHeight="1" x14ac:dyDescent="0.2">
      <c r="B40" s="89"/>
      <c r="C40" s="89"/>
      <c r="D40" s="295"/>
      <c r="E40" s="90"/>
      <c r="F40" s="277" t="s">
        <v>33</v>
      </c>
      <c r="G40" s="277"/>
      <c r="H40" s="278" t="s">
        <v>8</v>
      </c>
      <c r="I40" s="279"/>
      <c r="J40" s="279"/>
      <c r="K40" s="279"/>
      <c r="L40" s="279"/>
      <c r="M40" s="279"/>
      <c r="N40" s="280"/>
      <c r="T40" s="363"/>
      <c r="U40" s="105"/>
      <c r="V40" s="281" t="s">
        <v>36</v>
      </c>
      <c r="W40" s="281"/>
      <c r="X40" s="278" t="s">
        <v>5</v>
      </c>
      <c r="Y40" s="279"/>
      <c r="Z40" s="279"/>
      <c r="AA40" s="279"/>
      <c r="AB40" s="279"/>
      <c r="AC40" s="279"/>
      <c r="AD40" s="280"/>
    </row>
    <row r="41" spans="2:58" ht="13.5" hidden="1" customHeight="1" x14ac:dyDescent="0.2">
      <c r="B41" s="89"/>
      <c r="C41" s="89"/>
      <c r="D41" s="295"/>
      <c r="E41" s="90"/>
      <c r="F41" s="277"/>
      <c r="G41" s="277"/>
      <c r="H41" s="278"/>
      <c r="I41" s="279"/>
      <c r="J41" s="279"/>
      <c r="K41" s="279"/>
      <c r="L41" s="279"/>
      <c r="M41" s="279"/>
      <c r="N41" s="280"/>
      <c r="T41" s="363"/>
      <c r="U41" s="105"/>
      <c r="V41" s="281"/>
      <c r="W41" s="281"/>
      <c r="X41" s="278"/>
      <c r="Y41" s="279"/>
      <c r="Z41" s="279"/>
      <c r="AA41" s="279"/>
      <c r="AB41" s="279"/>
      <c r="AC41" s="279"/>
      <c r="AD41" s="280"/>
    </row>
    <row r="42" spans="2:58" ht="13.5" hidden="1" customHeight="1" x14ac:dyDescent="0.2">
      <c r="B42" s="89"/>
      <c r="C42" s="89"/>
      <c r="D42" s="295"/>
      <c r="E42" s="90"/>
      <c r="F42" s="282" t="s">
        <v>34</v>
      </c>
      <c r="G42" s="282"/>
      <c r="H42" s="278" t="s">
        <v>14</v>
      </c>
      <c r="I42" s="279"/>
      <c r="J42" s="279"/>
      <c r="K42" s="279"/>
      <c r="L42" s="279"/>
      <c r="M42" s="279"/>
      <c r="N42" s="280"/>
      <c r="T42" s="363"/>
      <c r="U42" s="105"/>
      <c r="V42" s="298" t="s">
        <v>37</v>
      </c>
      <c r="W42" s="298"/>
      <c r="X42" s="278" t="s">
        <v>7</v>
      </c>
      <c r="Y42" s="279"/>
      <c r="Z42" s="279"/>
      <c r="AA42" s="279"/>
      <c r="AB42" s="279"/>
      <c r="AC42" s="279"/>
      <c r="AD42" s="280"/>
    </row>
    <row r="43" spans="2:58" ht="13.5" hidden="1" customHeight="1" x14ac:dyDescent="0.2">
      <c r="B43" s="89"/>
      <c r="C43" s="89"/>
      <c r="D43" s="295"/>
      <c r="E43" s="90"/>
      <c r="F43" s="282"/>
      <c r="G43" s="282"/>
      <c r="H43" s="278"/>
      <c r="I43" s="279"/>
      <c r="J43" s="279"/>
      <c r="K43" s="279"/>
      <c r="L43" s="279"/>
      <c r="M43" s="279"/>
      <c r="N43" s="280"/>
      <c r="T43" s="364"/>
      <c r="U43" s="106"/>
      <c r="V43" s="298"/>
      <c r="W43" s="298"/>
      <c r="X43" s="278"/>
      <c r="Y43" s="279"/>
      <c r="Z43" s="279"/>
      <c r="AA43" s="279"/>
      <c r="AB43" s="279"/>
      <c r="AC43" s="279"/>
      <c r="AD43" s="280"/>
    </row>
    <row r="44" spans="2:58" x14ac:dyDescent="0.2">
      <c r="X44" s="55"/>
      <c r="Y44" s="55"/>
      <c r="Z44" s="55"/>
      <c r="AA44" s="55"/>
      <c r="AB44" s="55"/>
      <c r="AC44" s="55"/>
      <c r="AD44" s="102"/>
    </row>
    <row r="47" spans="2:58" x14ac:dyDescent="0.2">
      <c r="T47" s="54"/>
      <c r="U47" s="54"/>
      <c r="V47" s="54"/>
      <c r="W47" s="54"/>
      <c r="X47" s="54"/>
      <c r="Y47" s="54"/>
      <c r="Z47" s="54"/>
      <c r="AA47" s="54"/>
      <c r="AB47" s="54"/>
      <c r="AC47" s="54"/>
    </row>
    <row r="48" spans="2:58" x14ac:dyDescent="0.2">
      <c r="T48" s="54"/>
      <c r="U48" s="54"/>
      <c r="V48" s="54"/>
      <c r="W48" s="54"/>
      <c r="X48" s="54"/>
      <c r="Y48" s="54"/>
      <c r="Z48" s="54"/>
      <c r="AA48" s="54"/>
      <c r="AB48" s="54"/>
      <c r="AC48" s="54"/>
    </row>
    <row r="49" spans="20:29" x14ac:dyDescent="0.2">
      <c r="T49" s="54"/>
      <c r="U49" s="54"/>
      <c r="V49" s="54"/>
      <c r="W49" s="54"/>
      <c r="X49" s="54"/>
      <c r="Y49" s="54"/>
      <c r="Z49" s="54"/>
      <c r="AA49" s="54"/>
      <c r="AB49" s="54"/>
      <c r="AC49" s="54"/>
    </row>
    <row r="50" spans="20:29" x14ac:dyDescent="0.2">
      <c r="T50" s="54"/>
      <c r="U50" s="54"/>
      <c r="V50" s="54"/>
      <c r="W50" s="54"/>
      <c r="X50" s="54"/>
      <c r="Y50" s="54"/>
      <c r="Z50" s="54"/>
      <c r="AA50" s="54"/>
      <c r="AB50" s="54"/>
      <c r="AC50" s="54"/>
    </row>
    <row r="51" spans="20:29" x14ac:dyDescent="0.2">
      <c r="T51" s="54"/>
      <c r="U51" s="54"/>
      <c r="V51" s="54"/>
      <c r="W51" s="54"/>
      <c r="X51" s="54"/>
      <c r="Y51" s="54"/>
      <c r="Z51" s="54"/>
      <c r="AA51" s="54"/>
      <c r="AB51" s="54"/>
      <c r="AC51" s="54"/>
    </row>
    <row r="52" spans="20:29" x14ac:dyDescent="0.2">
      <c r="T52" s="54"/>
      <c r="U52" s="54"/>
      <c r="V52" s="54"/>
      <c r="W52" s="54"/>
      <c r="X52" s="54"/>
      <c r="Y52" s="54"/>
      <c r="Z52" s="54"/>
      <c r="AA52" s="54"/>
      <c r="AB52" s="54"/>
      <c r="AC52" s="54"/>
    </row>
    <row r="53" spans="20:29" x14ac:dyDescent="0.2">
      <c r="T53" s="54"/>
      <c r="U53" s="54"/>
      <c r="V53" s="54"/>
      <c r="W53" s="54"/>
      <c r="X53" s="54"/>
      <c r="Y53" s="54"/>
      <c r="Z53" s="54"/>
      <c r="AA53" s="54"/>
      <c r="AB53" s="54"/>
      <c r="AC53" s="54"/>
    </row>
    <row r="54" spans="20:29" x14ac:dyDescent="0.2">
      <c r="T54" s="54"/>
      <c r="U54" s="54"/>
      <c r="V54" s="54"/>
      <c r="W54" s="54"/>
      <c r="X54" s="54"/>
      <c r="Y54" s="54"/>
      <c r="Z54" s="54"/>
      <c r="AA54" s="54"/>
      <c r="AB54" s="54"/>
      <c r="AC54" s="54"/>
    </row>
    <row r="55" spans="20:29" x14ac:dyDescent="0.2">
      <c r="T55" s="54"/>
      <c r="U55" s="54"/>
      <c r="V55" s="54"/>
      <c r="W55" s="54"/>
      <c r="X55" s="54"/>
      <c r="Y55" s="54"/>
      <c r="Z55" s="54"/>
      <c r="AA55" s="54"/>
      <c r="AB55" s="54"/>
      <c r="AC55" s="54"/>
    </row>
    <row r="56" spans="20:29" x14ac:dyDescent="0.2"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20:29" x14ac:dyDescent="0.2">
      <c r="T57" s="54"/>
      <c r="U57" s="54"/>
      <c r="V57" s="54"/>
      <c r="W57" s="54"/>
      <c r="X57" s="54"/>
      <c r="Y57" s="54"/>
      <c r="Z57" s="54"/>
      <c r="AA57" s="54"/>
      <c r="AB57" s="54"/>
      <c r="AC57" s="54"/>
    </row>
    <row r="58" spans="20:29" x14ac:dyDescent="0.2">
      <c r="T58" s="54"/>
      <c r="U58" s="54"/>
      <c r="V58" s="54"/>
      <c r="W58" s="54"/>
      <c r="X58" s="54"/>
      <c r="Y58" s="54"/>
      <c r="Z58" s="54"/>
      <c r="AA58" s="54"/>
      <c r="AB58" s="54"/>
      <c r="AC58" s="54"/>
    </row>
    <row r="59" spans="20:29" x14ac:dyDescent="0.2">
      <c r="T59" s="54"/>
      <c r="U59" s="54"/>
      <c r="V59" s="54"/>
      <c r="W59" s="54"/>
      <c r="X59" s="54"/>
      <c r="Y59" s="54"/>
      <c r="Z59" s="54"/>
      <c r="AA59" s="54"/>
      <c r="AB59" s="54"/>
      <c r="AC59" s="54"/>
    </row>
    <row r="60" spans="20:29" x14ac:dyDescent="0.2">
      <c r="T60" s="54"/>
      <c r="U60" s="54"/>
      <c r="V60" s="54"/>
      <c r="W60" s="54"/>
      <c r="X60" s="54"/>
      <c r="Y60" s="54"/>
      <c r="Z60" s="54"/>
      <c r="AA60" s="54"/>
      <c r="AB60" s="54"/>
      <c r="AC60" s="54"/>
    </row>
    <row r="61" spans="20:29" x14ac:dyDescent="0.2">
      <c r="T61" s="54"/>
      <c r="U61" s="54"/>
      <c r="V61" s="54"/>
      <c r="W61" s="54"/>
      <c r="X61" s="54"/>
      <c r="Y61" s="54"/>
      <c r="Z61" s="54"/>
      <c r="AA61" s="54"/>
      <c r="AB61" s="54"/>
      <c r="AC61" s="54"/>
    </row>
    <row r="62" spans="20:29" x14ac:dyDescent="0.2">
      <c r="T62" s="54"/>
      <c r="U62" s="54"/>
      <c r="V62" s="54"/>
      <c r="W62" s="54"/>
      <c r="X62" s="54"/>
      <c r="Y62" s="54"/>
      <c r="Z62" s="54"/>
      <c r="AA62" s="54"/>
      <c r="AB62" s="54"/>
      <c r="AC62" s="54"/>
    </row>
    <row r="63" spans="20:29" x14ac:dyDescent="0.2">
      <c r="T63" s="54"/>
      <c r="U63" s="54"/>
      <c r="V63" s="54"/>
      <c r="W63" s="54"/>
      <c r="X63" s="54"/>
      <c r="Y63" s="54"/>
      <c r="Z63" s="54"/>
      <c r="AA63" s="54"/>
      <c r="AB63" s="54"/>
      <c r="AC63" s="54"/>
    </row>
    <row r="64" spans="20:29" x14ac:dyDescent="0.2">
      <c r="T64" s="54"/>
      <c r="U64" s="54"/>
      <c r="V64" s="54"/>
      <c r="W64" s="54"/>
      <c r="X64" s="54"/>
      <c r="Y64" s="54"/>
      <c r="Z64" s="54"/>
      <c r="AA64" s="54"/>
      <c r="AB64" s="54"/>
      <c r="AC64" s="54"/>
    </row>
    <row r="65" spans="20:29" x14ac:dyDescent="0.2">
      <c r="T65" s="54"/>
      <c r="U65" s="54"/>
      <c r="V65" s="54"/>
      <c r="W65" s="54"/>
      <c r="X65" s="54"/>
      <c r="Y65" s="54"/>
      <c r="Z65" s="54"/>
      <c r="AA65" s="54"/>
      <c r="AB65" s="54"/>
      <c r="AC65" s="54"/>
    </row>
    <row r="66" spans="20:29" x14ac:dyDescent="0.2">
      <c r="T66" s="54"/>
      <c r="U66" s="54"/>
      <c r="V66" s="54"/>
      <c r="W66" s="54"/>
      <c r="X66" s="54"/>
      <c r="Y66" s="54"/>
      <c r="Z66" s="54"/>
      <c r="AA66" s="54"/>
      <c r="AB66" s="54"/>
      <c r="AC66" s="54"/>
    </row>
    <row r="67" spans="20:29" x14ac:dyDescent="0.2">
      <c r="T67" s="54"/>
      <c r="U67" s="54"/>
      <c r="V67" s="54"/>
      <c r="W67" s="54"/>
      <c r="X67" s="54"/>
      <c r="Y67" s="54"/>
      <c r="Z67" s="54"/>
      <c r="AA67" s="54"/>
      <c r="AB67" s="54"/>
      <c r="AC67" s="54"/>
    </row>
    <row r="68" spans="20:29" x14ac:dyDescent="0.2">
      <c r="T68" s="54"/>
      <c r="U68" s="54"/>
      <c r="V68" s="54"/>
      <c r="W68" s="54"/>
      <c r="X68" s="54"/>
      <c r="Y68" s="54"/>
      <c r="Z68" s="54"/>
      <c r="AA68" s="54"/>
      <c r="AB68" s="54"/>
      <c r="AC68" s="54"/>
    </row>
    <row r="69" spans="20:29" x14ac:dyDescent="0.2">
      <c r="T69" s="54"/>
      <c r="U69" s="54"/>
      <c r="V69" s="54"/>
      <c r="W69" s="54"/>
      <c r="X69" s="54"/>
      <c r="Y69" s="54"/>
      <c r="Z69" s="54"/>
      <c r="AA69" s="54"/>
      <c r="AB69" s="54"/>
      <c r="AC69" s="54"/>
    </row>
    <row r="70" spans="20:29" x14ac:dyDescent="0.2">
      <c r="T70" s="54"/>
      <c r="U70" s="54"/>
      <c r="V70" s="54"/>
      <c r="W70" s="54"/>
      <c r="X70" s="54"/>
      <c r="Y70" s="54"/>
      <c r="Z70" s="54"/>
      <c r="AA70" s="54"/>
      <c r="AB70" s="54"/>
      <c r="AC70" s="54"/>
    </row>
    <row r="71" spans="20:29" x14ac:dyDescent="0.2">
      <c r="T71" s="54"/>
      <c r="U71" s="54"/>
      <c r="V71" s="54"/>
      <c r="W71" s="54"/>
      <c r="X71" s="54"/>
      <c r="Y71" s="54"/>
      <c r="Z71" s="54"/>
      <c r="AA71" s="54"/>
      <c r="AB71" s="54"/>
      <c r="AC71" s="54"/>
    </row>
    <row r="72" spans="20:29" x14ac:dyDescent="0.2">
      <c r="T72" s="54"/>
      <c r="U72" s="54"/>
      <c r="V72" s="54"/>
      <c r="W72" s="54"/>
      <c r="X72" s="54"/>
      <c r="Y72" s="54"/>
      <c r="Z72" s="54"/>
      <c r="AA72" s="54"/>
      <c r="AB72" s="54"/>
      <c r="AC72" s="54"/>
    </row>
    <row r="73" spans="20:29" x14ac:dyDescent="0.2">
      <c r="T73" s="54"/>
      <c r="U73" s="54"/>
      <c r="V73" s="54"/>
      <c r="W73" s="54"/>
      <c r="X73" s="54"/>
      <c r="Y73" s="54"/>
      <c r="Z73" s="54"/>
      <c r="AA73" s="54"/>
      <c r="AB73" s="54"/>
      <c r="AC73" s="54"/>
    </row>
    <row r="74" spans="20:29" x14ac:dyDescent="0.2">
      <c r="T74" s="54"/>
      <c r="U74" s="54"/>
      <c r="V74" s="54"/>
      <c r="W74" s="54"/>
      <c r="X74" s="54"/>
      <c r="Y74" s="54"/>
      <c r="Z74" s="54"/>
      <c r="AA74" s="54"/>
      <c r="AB74" s="54"/>
      <c r="AC74" s="54"/>
    </row>
  </sheetData>
  <mergeCells count="315">
    <mergeCell ref="U17:U18"/>
    <mergeCell ref="Y17:Y18"/>
    <mergeCell ref="Z17:Z18"/>
    <mergeCell ref="Y13:Y14"/>
    <mergeCell ref="Z13:Z14"/>
    <mergeCell ref="AA13:AA14"/>
    <mergeCell ref="AB13:AB14"/>
    <mergeCell ref="V13:V14"/>
    <mergeCell ref="W13:W14"/>
    <mergeCell ref="X13:X14"/>
    <mergeCell ref="U13:U14"/>
    <mergeCell ref="AC9:AC10"/>
    <mergeCell ref="AC11:AC12"/>
    <mergeCell ref="AC13:AC14"/>
    <mergeCell ref="AC15:AC16"/>
    <mergeCell ref="AC17:AC18"/>
    <mergeCell ref="AA17:AA18"/>
    <mergeCell ref="AB17:AB18"/>
    <mergeCell ref="V17:V18"/>
    <mergeCell ref="W17:W18"/>
    <mergeCell ref="X17:X18"/>
    <mergeCell ref="Y15:Y16"/>
    <mergeCell ref="Y11:Y12"/>
    <mergeCell ref="Z11:Z12"/>
    <mergeCell ref="AA11:AA12"/>
    <mergeCell ref="AB11:AB12"/>
    <mergeCell ref="V11:V12"/>
    <mergeCell ref="W11:W12"/>
    <mergeCell ref="X11:X12"/>
    <mergeCell ref="V42:W43"/>
    <mergeCell ref="M29:M30"/>
    <mergeCell ref="W25:W26"/>
    <mergeCell ref="R27:AD28"/>
    <mergeCell ref="AC21:AC22"/>
    <mergeCell ref="AC23:AC24"/>
    <mergeCell ref="AC25:AC26"/>
    <mergeCell ref="AC29:AC30"/>
    <mergeCell ref="AC19:AC20"/>
    <mergeCell ref="Y25:Y26"/>
    <mergeCell ref="Z25:Z26"/>
    <mergeCell ref="AA25:AA26"/>
    <mergeCell ref="X42:AD43"/>
    <mergeCell ref="T38:T43"/>
    <mergeCell ref="V38:W39"/>
    <mergeCell ref="X38:AD39"/>
    <mergeCell ref="V40:W41"/>
    <mergeCell ref="X40:AD41"/>
    <mergeCell ref="V34:W35"/>
    <mergeCell ref="X34:AD35"/>
    <mergeCell ref="H36:N37"/>
    <mergeCell ref="V36:W37"/>
    <mergeCell ref="X36:AD37"/>
    <mergeCell ref="Y29:Y30"/>
    <mergeCell ref="E9:E10"/>
    <mergeCell ref="E11:E12"/>
    <mergeCell ref="E13:E14"/>
    <mergeCell ref="E15:E16"/>
    <mergeCell ref="E17:E18"/>
    <mergeCell ref="D38:D43"/>
    <mergeCell ref="F38:G39"/>
    <mergeCell ref="H38:N39"/>
    <mergeCell ref="F40:G41"/>
    <mergeCell ref="H40:N41"/>
    <mergeCell ref="E19:E20"/>
    <mergeCell ref="E21:E22"/>
    <mergeCell ref="E23:E24"/>
    <mergeCell ref="E25:E26"/>
    <mergeCell ref="E29:E30"/>
    <mergeCell ref="F42:G43"/>
    <mergeCell ref="H42:N43"/>
    <mergeCell ref="M9:M10"/>
    <mergeCell ref="M11:M12"/>
    <mergeCell ref="M13:M14"/>
    <mergeCell ref="M15:M16"/>
    <mergeCell ref="F34:G35"/>
    <mergeCell ref="H34:N35"/>
    <mergeCell ref="F36:G37"/>
    <mergeCell ref="Z29:Z30"/>
    <mergeCell ref="AA29:AA30"/>
    <mergeCell ref="AB29:AB30"/>
    <mergeCell ref="D32:D37"/>
    <mergeCell ref="F32:G33"/>
    <mergeCell ref="H32:N33"/>
    <mergeCell ref="T32:T37"/>
    <mergeCell ref="V32:W33"/>
    <mergeCell ref="X32:AD33"/>
    <mergeCell ref="R29:R30"/>
    <mergeCell ref="S29:S30"/>
    <mergeCell ref="T29:T30"/>
    <mergeCell ref="V29:V30"/>
    <mergeCell ref="W29:W30"/>
    <mergeCell ref="X29:X30"/>
    <mergeCell ref="U29:U30"/>
    <mergeCell ref="H29:H30"/>
    <mergeCell ref="I29:I30"/>
    <mergeCell ref="J29:J30"/>
    <mergeCell ref="K29:K30"/>
    <mergeCell ref="L29:L30"/>
    <mergeCell ref="Q29:Q30"/>
    <mergeCell ref="A29:A30"/>
    <mergeCell ref="B29:B30"/>
    <mergeCell ref="C29:C30"/>
    <mergeCell ref="D29:D30"/>
    <mergeCell ref="F29:F30"/>
    <mergeCell ref="G29:G30"/>
    <mergeCell ref="Q27:Q28"/>
    <mergeCell ref="A27:A28"/>
    <mergeCell ref="B27:N28"/>
    <mergeCell ref="X25:X26"/>
    <mergeCell ref="U25:U26"/>
    <mergeCell ref="H25:H26"/>
    <mergeCell ref="I25:I26"/>
    <mergeCell ref="J25:J26"/>
    <mergeCell ref="K25:K26"/>
    <mergeCell ref="L25:L26"/>
    <mergeCell ref="Q25:Q26"/>
    <mergeCell ref="M25:M26"/>
    <mergeCell ref="R25:R26"/>
    <mergeCell ref="S25:S26"/>
    <mergeCell ref="T25:T26"/>
    <mergeCell ref="AA23:AA24"/>
    <mergeCell ref="AB23:AB24"/>
    <mergeCell ref="A25:A26"/>
    <mergeCell ref="B25:B26"/>
    <mergeCell ref="C25:C26"/>
    <mergeCell ref="D25:D26"/>
    <mergeCell ref="F25:F26"/>
    <mergeCell ref="G25:G26"/>
    <mergeCell ref="R23:R24"/>
    <mergeCell ref="S23:S24"/>
    <mergeCell ref="T23:T24"/>
    <mergeCell ref="V23:V24"/>
    <mergeCell ref="W23:W24"/>
    <mergeCell ref="X23:X24"/>
    <mergeCell ref="U23:U24"/>
    <mergeCell ref="H23:H24"/>
    <mergeCell ref="I23:I24"/>
    <mergeCell ref="J23:J24"/>
    <mergeCell ref="K23:K24"/>
    <mergeCell ref="L23:L24"/>
    <mergeCell ref="Q23:Q24"/>
    <mergeCell ref="M23:M24"/>
    <mergeCell ref="AB25:AB26"/>
    <mergeCell ref="V25:V26"/>
    <mergeCell ref="AA21:AA22"/>
    <mergeCell ref="AB21:AB22"/>
    <mergeCell ref="A23:A24"/>
    <mergeCell ref="B23:B24"/>
    <mergeCell ref="C23:C24"/>
    <mergeCell ref="D23:D24"/>
    <mergeCell ref="F23:F24"/>
    <mergeCell ref="G23:G24"/>
    <mergeCell ref="R21:R22"/>
    <mergeCell ref="S21:S22"/>
    <mergeCell ref="T21:T22"/>
    <mergeCell ref="V21:V22"/>
    <mergeCell ref="W21:W22"/>
    <mergeCell ref="X21:X22"/>
    <mergeCell ref="U21:U22"/>
    <mergeCell ref="H21:H22"/>
    <mergeCell ref="I21:I22"/>
    <mergeCell ref="J21:J22"/>
    <mergeCell ref="K21:K22"/>
    <mergeCell ref="L21:L22"/>
    <mergeCell ref="Q21:Q22"/>
    <mergeCell ref="M21:M22"/>
    <mergeCell ref="Y23:Y24"/>
    <mergeCell ref="Z23:Z24"/>
    <mergeCell ref="AA19:AA20"/>
    <mergeCell ref="AB19:AB20"/>
    <mergeCell ref="A21:A22"/>
    <mergeCell ref="B21:B22"/>
    <mergeCell ref="C21:C22"/>
    <mergeCell ref="D21:D22"/>
    <mergeCell ref="F21:F22"/>
    <mergeCell ref="G21:G22"/>
    <mergeCell ref="R19:R20"/>
    <mergeCell ref="S19:S20"/>
    <mergeCell ref="T19:T20"/>
    <mergeCell ref="V19:V20"/>
    <mergeCell ref="W19:W20"/>
    <mergeCell ref="X19:X20"/>
    <mergeCell ref="U19:U20"/>
    <mergeCell ref="H19:H20"/>
    <mergeCell ref="I19:I20"/>
    <mergeCell ref="J19:J20"/>
    <mergeCell ref="K19:K20"/>
    <mergeCell ref="L19:L20"/>
    <mergeCell ref="Q19:Q20"/>
    <mergeCell ref="M19:M20"/>
    <mergeCell ref="Y21:Y22"/>
    <mergeCell ref="Z21:Z22"/>
    <mergeCell ref="A19:A20"/>
    <mergeCell ref="B19:B20"/>
    <mergeCell ref="C19:C20"/>
    <mergeCell ref="D19:D20"/>
    <mergeCell ref="F19:F20"/>
    <mergeCell ref="G19:G20"/>
    <mergeCell ref="R17:R18"/>
    <mergeCell ref="S17:S18"/>
    <mergeCell ref="T17:T18"/>
    <mergeCell ref="H17:H18"/>
    <mergeCell ref="I17:I18"/>
    <mergeCell ref="J17:J18"/>
    <mergeCell ref="K17:K18"/>
    <mergeCell ref="L17:L18"/>
    <mergeCell ref="Q17:Q18"/>
    <mergeCell ref="M17:M18"/>
    <mergeCell ref="Y19:Y20"/>
    <mergeCell ref="Z19:Z20"/>
    <mergeCell ref="Z15:Z16"/>
    <mergeCell ref="AA15:AA16"/>
    <mergeCell ref="AB15:AB16"/>
    <mergeCell ref="A17:A18"/>
    <mergeCell ref="B17:B18"/>
    <mergeCell ref="C17:C18"/>
    <mergeCell ref="D17:D18"/>
    <mergeCell ref="F17:F18"/>
    <mergeCell ref="G17:G18"/>
    <mergeCell ref="R15:R16"/>
    <mergeCell ref="S15:S16"/>
    <mergeCell ref="T15:T16"/>
    <mergeCell ref="V15:V16"/>
    <mergeCell ref="W15:W16"/>
    <mergeCell ref="X15:X16"/>
    <mergeCell ref="U15:U16"/>
    <mergeCell ref="H15:H16"/>
    <mergeCell ref="I15:I16"/>
    <mergeCell ref="J15:J16"/>
    <mergeCell ref="K15:K16"/>
    <mergeCell ref="L15:L16"/>
    <mergeCell ref="Q15:Q16"/>
    <mergeCell ref="A15:A16"/>
    <mergeCell ref="B15:B16"/>
    <mergeCell ref="C15:C16"/>
    <mergeCell ref="D15:D16"/>
    <mergeCell ref="F15:F16"/>
    <mergeCell ref="G15:G16"/>
    <mergeCell ref="R13:R14"/>
    <mergeCell ref="S13:S14"/>
    <mergeCell ref="T13:T14"/>
    <mergeCell ref="H13:H14"/>
    <mergeCell ref="I13:I14"/>
    <mergeCell ref="J13:J14"/>
    <mergeCell ref="K13:K14"/>
    <mergeCell ref="L13:L14"/>
    <mergeCell ref="Q13:Q14"/>
    <mergeCell ref="R11:R12"/>
    <mergeCell ref="S11:S12"/>
    <mergeCell ref="T11:T12"/>
    <mergeCell ref="H11:H12"/>
    <mergeCell ref="I11:I12"/>
    <mergeCell ref="J11:J12"/>
    <mergeCell ref="K11:K12"/>
    <mergeCell ref="L11:L12"/>
    <mergeCell ref="Q11:Q12"/>
    <mergeCell ref="B11:B12"/>
    <mergeCell ref="C11:C12"/>
    <mergeCell ref="D11:D12"/>
    <mergeCell ref="A13:A14"/>
    <mergeCell ref="B13:B14"/>
    <mergeCell ref="C13:C14"/>
    <mergeCell ref="D13:D14"/>
    <mergeCell ref="F13:F14"/>
    <mergeCell ref="G13:G14"/>
    <mergeCell ref="A11:A12"/>
    <mergeCell ref="F11:F12"/>
    <mergeCell ref="G11:G12"/>
    <mergeCell ref="U11:U12"/>
    <mergeCell ref="Y9:Y10"/>
    <mergeCell ref="Z9:Z10"/>
    <mergeCell ref="AA9:AA10"/>
    <mergeCell ref="AB9:AB10"/>
    <mergeCell ref="V9:V10"/>
    <mergeCell ref="W9:W10"/>
    <mergeCell ref="X9:X10"/>
    <mergeCell ref="U9:U10"/>
    <mergeCell ref="A9:A10"/>
    <mergeCell ref="A6:N6"/>
    <mergeCell ref="Q6:AD6"/>
    <mergeCell ref="A7:A8"/>
    <mergeCell ref="B7:B8"/>
    <mergeCell ref="C7:C8"/>
    <mergeCell ref="F7:K7"/>
    <mergeCell ref="N7:N8"/>
    <mergeCell ref="Q7:Q8"/>
    <mergeCell ref="R9:R10"/>
    <mergeCell ref="S9:S10"/>
    <mergeCell ref="T9:T10"/>
    <mergeCell ref="H9:H10"/>
    <mergeCell ref="I9:I10"/>
    <mergeCell ref="J9:J10"/>
    <mergeCell ref="K9:K10"/>
    <mergeCell ref="L9:L10"/>
    <mergeCell ref="Q9:Q10"/>
    <mergeCell ref="B9:B10"/>
    <mergeCell ref="C9:C10"/>
    <mergeCell ref="D9:D10"/>
    <mergeCell ref="F9:F10"/>
    <mergeCell ref="G9:G10"/>
    <mergeCell ref="L7:M8"/>
    <mergeCell ref="A1:AD1"/>
    <mergeCell ref="A2:AD2"/>
    <mergeCell ref="A3:AD3"/>
    <mergeCell ref="A5:D5"/>
    <mergeCell ref="F5:N5"/>
    <mergeCell ref="Q5:T5"/>
    <mergeCell ref="V5:AD5"/>
    <mergeCell ref="R7:R8"/>
    <mergeCell ref="S7:S8"/>
    <mergeCell ref="V7:AA7"/>
    <mergeCell ref="AD7:AD8"/>
    <mergeCell ref="T7:U8"/>
    <mergeCell ref="AB7:AC8"/>
    <mergeCell ref="D7:E8"/>
  </mergeCells>
  <phoneticPr fontId="8"/>
  <printOptions horizontalCentered="1"/>
  <pageMargins left="0.39370078740157483" right="0.39370078740157483" top="0.59055118110236227" bottom="0.59055118110236227" header="0" footer="0"/>
  <pageSetup paperSize="9" scale="49" fitToHeight="0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5"/>
  <sheetViews>
    <sheetView showOutlineSymbols="0" workbookViewId="0">
      <selection activeCell="I14" sqref="I14:M14"/>
    </sheetView>
  </sheetViews>
  <sheetFormatPr defaultColWidth="9" defaultRowHeight="13" x14ac:dyDescent="0.2"/>
  <cols>
    <col min="1" max="1" width="5.36328125" style="1" customWidth="1"/>
    <col min="2" max="2" width="6.08984375" style="1" customWidth="1"/>
    <col min="3" max="3" width="5.7265625" style="1" customWidth="1"/>
    <col min="4" max="24" width="3" style="1" customWidth="1"/>
    <col min="25" max="26" width="6.08984375" style="1" customWidth="1"/>
    <col min="27" max="27" width="5.6328125" style="1" customWidth="1"/>
    <col min="28" max="16384" width="9" style="1"/>
  </cols>
  <sheetData>
    <row r="1" spans="1:27" ht="39.75" customHeight="1" x14ac:dyDescent="0.2">
      <c r="A1" s="414"/>
      <c r="B1" s="414"/>
      <c r="C1" s="414"/>
      <c r="Z1" s="2"/>
    </row>
    <row r="2" spans="1:27" ht="17.25" customHeight="1" x14ac:dyDescent="0.2">
      <c r="A2" s="407" t="s">
        <v>53</v>
      </c>
      <c r="B2" s="407"/>
      <c r="C2" s="415" t="s">
        <v>54</v>
      </c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6"/>
      <c r="P2" s="4"/>
      <c r="Q2" s="5" t="s">
        <v>55</v>
      </c>
      <c r="R2" s="6" t="s">
        <v>56</v>
      </c>
      <c r="S2" s="5" t="s">
        <v>57</v>
      </c>
      <c r="T2" s="7"/>
      <c r="U2" s="8" t="s">
        <v>58</v>
      </c>
      <c r="V2" s="9" t="s">
        <v>58</v>
      </c>
      <c r="W2" s="379" t="s">
        <v>59</v>
      </c>
      <c r="X2" s="379"/>
      <c r="Y2" s="10" t="s">
        <v>60</v>
      </c>
      <c r="Z2" s="9" t="s">
        <v>58</v>
      </c>
      <c r="AA2" s="11" t="s">
        <v>61</v>
      </c>
    </row>
    <row r="3" spans="1:27" ht="17.25" customHeight="1" x14ac:dyDescent="0.2">
      <c r="A3" s="407" t="s">
        <v>62</v>
      </c>
      <c r="B3" s="407"/>
      <c r="C3" s="379" t="s">
        <v>0</v>
      </c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80"/>
      <c r="P3" s="378" t="s">
        <v>63</v>
      </c>
      <c r="Q3" s="379"/>
      <c r="R3" s="380"/>
      <c r="S3" s="378" t="s">
        <v>64</v>
      </c>
      <c r="T3" s="379"/>
      <c r="U3" s="379"/>
      <c r="V3" s="379"/>
      <c r="W3" s="379"/>
      <c r="X3" s="379"/>
      <c r="Y3" s="379"/>
      <c r="Z3" s="379"/>
      <c r="AA3" s="380"/>
    </row>
    <row r="4" spans="1:27" ht="17.25" customHeight="1" x14ac:dyDescent="0.2">
      <c r="A4" s="407" t="s">
        <v>65</v>
      </c>
      <c r="B4" s="407"/>
      <c r="C4" s="408" t="s">
        <v>66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9"/>
      <c r="P4" s="378" t="s">
        <v>67</v>
      </c>
      <c r="Q4" s="379"/>
      <c r="R4" s="379"/>
      <c r="S4" s="379"/>
      <c r="T4" s="380"/>
      <c r="U4" s="9" t="s">
        <v>58</v>
      </c>
      <c r="V4" s="9"/>
      <c r="W4" s="9"/>
      <c r="X4" s="9"/>
      <c r="Y4" s="9"/>
      <c r="Z4" s="9"/>
      <c r="AA4" s="12" t="s">
        <v>58</v>
      </c>
    </row>
    <row r="5" spans="1:27" ht="17.25" customHeight="1" x14ac:dyDescent="0.2">
      <c r="A5" s="410" t="s">
        <v>68</v>
      </c>
      <c r="B5" s="410"/>
      <c r="C5" s="411" t="s">
        <v>69</v>
      </c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3"/>
    </row>
    <row r="6" spans="1:27" ht="16.5" customHeight="1" x14ac:dyDescent="0.2">
      <c r="A6" s="13" t="s">
        <v>70</v>
      </c>
      <c r="B6" s="14"/>
      <c r="C6" s="14"/>
      <c r="D6" s="14"/>
      <c r="E6" s="14"/>
      <c r="F6" s="15"/>
      <c r="G6" s="398" t="s">
        <v>58</v>
      </c>
      <c r="H6" s="398"/>
      <c r="I6" s="399"/>
      <c r="J6" s="16"/>
      <c r="K6" s="17"/>
      <c r="L6" s="17"/>
      <c r="M6" s="372" t="s">
        <v>2</v>
      </c>
      <c r="N6" s="381"/>
      <c r="O6" s="373"/>
      <c r="P6" s="17"/>
      <c r="Q6" s="17"/>
      <c r="R6" s="19"/>
      <c r="S6" s="404" t="s">
        <v>58</v>
      </c>
      <c r="T6" s="398"/>
      <c r="U6" s="398"/>
      <c r="V6" s="13" t="s">
        <v>71</v>
      </c>
      <c r="W6" s="14"/>
      <c r="X6" s="14"/>
      <c r="Y6" s="14"/>
      <c r="Z6" s="14"/>
      <c r="AA6" s="20"/>
    </row>
    <row r="7" spans="1:27" ht="16.5" customHeight="1" x14ac:dyDescent="0.2">
      <c r="A7" s="390"/>
      <c r="B7" s="391"/>
      <c r="C7" s="391"/>
      <c r="D7" s="391"/>
      <c r="E7" s="391"/>
      <c r="F7" s="392"/>
      <c r="G7" s="400"/>
      <c r="H7" s="400"/>
      <c r="I7" s="401"/>
      <c r="J7" s="16"/>
      <c r="K7" s="17"/>
      <c r="L7" s="17"/>
      <c r="M7" s="372" t="s">
        <v>3</v>
      </c>
      <c r="N7" s="381"/>
      <c r="O7" s="373"/>
      <c r="P7" s="17"/>
      <c r="Q7" s="17"/>
      <c r="R7" s="19"/>
      <c r="S7" s="405"/>
      <c r="T7" s="400"/>
      <c r="U7" s="400"/>
      <c r="V7" s="390"/>
      <c r="W7" s="391"/>
      <c r="X7" s="391"/>
      <c r="Y7" s="391"/>
      <c r="Z7" s="391"/>
      <c r="AA7" s="392"/>
    </row>
    <row r="8" spans="1:27" ht="16.5" customHeight="1" x14ac:dyDescent="0.2">
      <c r="A8" s="390"/>
      <c r="B8" s="391"/>
      <c r="C8" s="391"/>
      <c r="D8" s="391"/>
      <c r="E8" s="391"/>
      <c r="F8" s="392"/>
      <c r="G8" s="400"/>
      <c r="H8" s="400"/>
      <c r="I8" s="401"/>
      <c r="J8" s="16"/>
      <c r="K8" s="21"/>
      <c r="L8" s="22"/>
      <c r="M8" s="372" t="s">
        <v>2</v>
      </c>
      <c r="N8" s="381"/>
      <c r="O8" s="373"/>
      <c r="P8" s="16"/>
      <c r="Q8" s="23"/>
      <c r="R8" s="17" t="s">
        <v>58</v>
      </c>
      <c r="S8" s="405"/>
      <c r="T8" s="400"/>
      <c r="U8" s="400"/>
      <c r="V8" s="390"/>
      <c r="W8" s="391"/>
      <c r="X8" s="391"/>
      <c r="Y8" s="391"/>
      <c r="Z8" s="391"/>
      <c r="AA8" s="392"/>
    </row>
    <row r="9" spans="1:27" ht="16.5" customHeight="1" x14ac:dyDescent="0.2">
      <c r="A9" s="390"/>
      <c r="B9" s="391"/>
      <c r="C9" s="391"/>
      <c r="D9" s="391"/>
      <c r="E9" s="391"/>
      <c r="F9" s="392"/>
      <c r="G9" s="402"/>
      <c r="H9" s="402"/>
      <c r="I9" s="403"/>
      <c r="J9" s="16"/>
      <c r="K9" s="24"/>
      <c r="L9" s="22"/>
      <c r="M9" s="372" t="s">
        <v>3</v>
      </c>
      <c r="N9" s="381"/>
      <c r="O9" s="373"/>
      <c r="P9" s="25"/>
      <c r="Q9" s="26"/>
      <c r="R9" s="26" t="s">
        <v>58</v>
      </c>
      <c r="S9" s="406"/>
      <c r="T9" s="402"/>
      <c r="U9" s="402"/>
      <c r="V9" s="390"/>
      <c r="W9" s="391"/>
      <c r="X9" s="391"/>
      <c r="Y9" s="391"/>
      <c r="Z9" s="391"/>
      <c r="AA9" s="392"/>
    </row>
    <row r="10" spans="1:27" ht="16.5" customHeight="1" x14ac:dyDescent="0.2">
      <c r="A10" s="393" t="s">
        <v>72</v>
      </c>
      <c r="B10" s="394"/>
      <c r="C10" s="27" t="s">
        <v>58</v>
      </c>
      <c r="D10" s="27" t="s">
        <v>58</v>
      </c>
      <c r="E10" s="27" t="s">
        <v>58</v>
      </c>
      <c r="F10" s="28" t="s">
        <v>58</v>
      </c>
      <c r="G10" s="395" t="s">
        <v>58</v>
      </c>
      <c r="H10" s="381"/>
      <c r="I10" s="381"/>
      <c r="J10" s="381"/>
      <c r="K10" s="381"/>
      <c r="L10" s="373"/>
      <c r="M10" s="382" t="s">
        <v>73</v>
      </c>
      <c r="N10" s="396"/>
      <c r="O10" s="383"/>
      <c r="P10" s="372" t="s">
        <v>58</v>
      </c>
      <c r="Q10" s="381"/>
      <c r="R10" s="381"/>
      <c r="S10" s="381"/>
      <c r="T10" s="381"/>
      <c r="U10" s="397"/>
      <c r="V10" s="393" t="s">
        <v>72</v>
      </c>
      <c r="W10" s="394"/>
      <c r="X10" s="394"/>
      <c r="Y10" s="27" t="s">
        <v>58</v>
      </c>
      <c r="Z10" s="27" t="s">
        <v>58</v>
      </c>
      <c r="AA10" s="28" t="s">
        <v>58</v>
      </c>
    </row>
    <row r="11" spans="1:27" ht="33.75" customHeight="1" x14ac:dyDescent="0.2">
      <c r="A11" s="30" t="s">
        <v>74</v>
      </c>
      <c r="B11" s="31" t="s">
        <v>3</v>
      </c>
      <c r="C11" s="31" t="s">
        <v>2</v>
      </c>
      <c r="D11" s="387" t="s">
        <v>49</v>
      </c>
      <c r="E11" s="388"/>
      <c r="F11" s="32" t="s">
        <v>75</v>
      </c>
      <c r="G11" s="32" t="s">
        <v>76</v>
      </c>
      <c r="H11" s="33" t="s">
        <v>77</v>
      </c>
      <c r="I11" s="387" t="s">
        <v>78</v>
      </c>
      <c r="J11" s="389"/>
      <c r="K11" s="389"/>
      <c r="L11" s="389"/>
      <c r="M11" s="388"/>
      <c r="N11" s="34"/>
      <c r="O11" s="387" t="s">
        <v>78</v>
      </c>
      <c r="P11" s="389"/>
      <c r="Q11" s="389"/>
      <c r="R11" s="389"/>
      <c r="S11" s="388"/>
      <c r="T11" s="33" t="s">
        <v>77</v>
      </c>
      <c r="U11" s="32" t="s">
        <v>76</v>
      </c>
      <c r="V11" s="35" t="s">
        <v>75</v>
      </c>
      <c r="W11" s="387" t="s">
        <v>49</v>
      </c>
      <c r="X11" s="388"/>
      <c r="Y11" s="30" t="s">
        <v>2</v>
      </c>
      <c r="Z11" s="31" t="s">
        <v>3</v>
      </c>
      <c r="AA11" s="36" t="s">
        <v>79</v>
      </c>
    </row>
    <row r="12" spans="1:27" ht="18.75" customHeight="1" x14ac:dyDescent="0.2">
      <c r="A12" s="16" t="s">
        <v>58</v>
      </c>
      <c r="B12" s="37" t="s">
        <v>58</v>
      </c>
      <c r="C12" s="16" t="s">
        <v>58</v>
      </c>
      <c r="D12" s="16" t="s">
        <v>58</v>
      </c>
      <c r="E12" s="22" t="s">
        <v>58</v>
      </c>
      <c r="F12" s="37" t="s">
        <v>58</v>
      </c>
      <c r="G12" s="37" t="s">
        <v>58</v>
      </c>
      <c r="H12" s="44"/>
      <c r="I12" s="384"/>
      <c r="J12" s="385"/>
      <c r="K12" s="385"/>
      <c r="L12" s="385"/>
      <c r="M12" s="386"/>
      <c r="N12" s="18" t="s">
        <v>80</v>
      </c>
      <c r="O12" s="384"/>
      <c r="P12" s="385"/>
      <c r="Q12" s="385"/>
      <c r="R12" s="385"/>
      <c r="S12" s="386"/>
      <c r="T12" s="3"/>
      <c r="U12" s="37" t="s">
        <v>58</v>
      </c>
      <c r="V12" s="16"/>
      <c r="W12" s="16"/>
      <c r="X12" s="22"/>
      <c r="Y12" s="37"/>
      <c r="Z12" s="16"/>
      <c r="AA12" s="37"/>
    </row>
    <row r="13" spans="1:27" ht="18.75" customHeight="1" x14ac:dyDescent="0.2">
      <c r="A13" s="16" t="s">
        <v>58</v>
      </c>
      <c r="B13" s="37"/>
      <c r="C13" s="16"/>
      <c r="D13" s="16"/>
      <c r="E13" s="22"/>
      <c r="F13" s="37"/>
      <c r="G13" s="37"/>
      <c r="H13" s="44"/>
      <c r="I13" s="384"/>
      <c r="J13" s="385"/>
      <c r="K13" s="385"/>
      <c r="L13" s="385"/>
      <c r="M13" s="386"/>
      <c r="N13" s="18" t="s">
        <v>81</v>
      </c>
      <c r="O13" s="38"/>
      <c r="P13" s="39"/>
      <c r="Q13" s="39"/>
      <c r="R13" s="39"/>
      <c r="S13" s="39"/>
      <c r="T13" s="3"/>
      <c r="U13" s="37" t="s">
        <v>58</v>
      </c>
      <c r="V13" s="16"/>
      <c r="W13" s="16"/>
      <c r="X13" s="22"/>
      <c r="Y13" s="37"/>
      <c r="Z13" s="16"/>
      <c r="AA13" s="37"/>
    </row>
    <row r="14" spans="1:27" ht="18.75" customHeight="1" x14ac:dyDescent="0.2">
      <c r="A14" s="16"/>
      <c r="B14" s="37"/>
      <c r="C14" s="16"/>
      <c r="D14" s="16"/>
      <c r="E14" s="22"/>
      <c r="F14" s="37"/>
      <c r="G14" s="37"/>
      <c r="H14" s="44"/>
      <c r="I14" s="384"/>
      <c r="J14" s="385"/>
      <c r="K14" s="385"/>
      <c r="L14" s="385"/>
      <c r="M14" s="386"/>
      <c r="N14" s="18" t="s">
        <v>82</v>
      </c>
      <c r="O14" s="38"/>
      <c r="P14" s="39"/>
      <c r="Q14" s="39"/>
      <c r="R14" s="39"/>
      <c r="S14" s="39"/>
      <c r="T14" s="3"/>
      <c r="U14" s="37"/>
      <c r="V14" s="16"/>
      <c r="W14" s="16"/>
      <c r="X14" s="22"/>
      <c r="Y14" s="37"/>
      <c r="Z14" s="16"/>
      <c r="AA14" s="37"/>
    </row>
    <row r="15" spans="1:27" ht="18.75" customHeight="1" x14ac:dyDescent="0.2">
      <c r="A15" s="16"/>
      <c r="B15" s="37"/>
      <c r="C15" s="16"/>
      <c r="D15" s="16"/>
      <c r="E15" s="22"/>
      <c r="F15" s="37"/>
      <c r="G15" s="37"/>
      <c r="H15" s="44"/>
      <c r="I15" s="384"/>
      <c r="J15" s="385"/>
      <c r="K15" s="385"/>
      <c r="L15" s="385"/>
      <c r="M15" s="386"/>
      <c r="N15" s="18" t="s">
        <v>83</v>
      </c>
      <c r="O15" s="38"/>
      <c r="P15" s="39"/>
      <c r="Q15" s="39"/>
      <c r="R15" s="39"/>
      <c r="S15" s="39"/>
      <c r="T15" s="3"/>
      <c r="U15" s="37"/>
      <c r="V15" s="16"/>
      <c r="W15" s="16"/>
      <c r="X15" s="22"/>
      <c r="Y15" s="37"/>
      <c r="Z15" s="16"/>
      <c r="AA15" s="37"/>
    </row>
    <row r="16" spans="1:27" ht="18.75" customHeight="1" x14ac:dyDescent="0.2">
      <c r="A16" s="16"/>
      <c r="B16" s="37"/>
      <c r="C16" s="16"/>
      <c r="D16" s="16"/>
      <c r="E16" s="22"/>
      <c r="F16" s="37"/>
      <c r="G16" s="37"/>
      <c r="H16" s="44"/>
      <c r="I16" s="384"/>
      <c r="J16" s="385"/>
      <c r="K16" s="385"/>
      <c r="L16" s="385"/>
      <c r="M16" s="386"/>
      <c r="N16" s="18" t="s">
        <v>84</v>
      </c>
      <c r="O16" s="38"/>
      <c r="P16" s="39"/>
      <c r="Q16" s="39"/>
      <c r="R16" s="39"/>
      <c r="S16" s="39"/>
      <c r="T16" s="3"/>
      <c r="U16" s="37"/>
      <c r="V16" s="16"/>
      <c r="W16" s="16"/>
      <c r="X16" s="22"/>
      <c r="Y16" s="37"/>
      <c r="Z16" s="16"/>
      <c r="AA16" s="37"/>
    </row>
    <row r="17" spans="1:27" ht="18.75" customHeight="1" x14ac:dyDescent="0.2">
      <c r="A17" s="16"/>
      <c r="B17" s="37"/>
      <c r="C17" s="16"/>
      <c r="D17" s="16"/>
      <c r="E17" s="22"/>
      <c r="F17" s="37"/>
      <c r="G17" s="37"/>
      <c r="H17" s="44"/>
      <c r="I17" s="384"/>
      <c r="J17" s="385"/>
      <c r="K17" s="385"/>
      <c r="L17" s="385"/>
      <c r="M17" s="386"/>
      <c r="N17" s="18" t="s">
        <v>85</v>
      </c>
      <c r="O17" s="38"/>
      <c r="P17" s="39"/>
      <c r="Q17" s="39"/>
      <c r="R17" s="39"/>
      <c r="S17" s="39"/>
      <c r="T17" s="3"/>
      <c r="U17" s="37"/>
      <c r="V17" s="16"/>
      <c r="W17" s="16"/>
      <c r="X17" s="22"/>
      <c r="Y17" s="37"/>
      <c r="Z17" s="16"/>
      <c r="AA17" s="37"/>
    </row>
    <row r="18" spans="1:27" ht="18.75" customHeight="1" x14ac:dyDescent="0.2">
      <c r="A18" s="16"/>
      <c r="B18" s="37"/>
      <c r="C18" s="16"/>
      <c r="D18" s="16"/>
      <c r="E18" s="22"/>
      <c r="F18" s="37"/>
      <c r="G18" s="37"/>
      <c r="H18" s="44"/>
      <c r="I18" s="384"/>
      <c r="J18" s="385"/>
      <c r="K18" s="385"/>
      <c r="L18" s="385"/>
      <c r="M18" s="386"/>
      <c r="N18" s="18" t="s">
        <v>86</v>
      </c>
      <c r="O18" s="38"/>
      <c r="P18" s="39"/>
      <c r="Q18" s="39"/>
      <c r="R18" s="39"/>
      <c r="S18" s="39"/>
      <c r="T18" s="3"/>
      <c r="U18" s="37"/>
      <c r="V18" s="16"/>
      <c r="W18" s="16"/>
      <c r="X18" s="22"/>
      <c r="Y18" s="37"/>
      <c r="Z18" s="16"/>
      <c r="AA18" s="37"/>
    </row>
    <row r="19" spans="1:27" ht="18.75" customHeight="1" x14ac:dyDescent="0.2">
      <c r="A19" s="16"/>
      <c r="B19" s="37"/>
      <c r="C19" s="16"/>
      <c r="D19" s="16"/>
      <c r="E19" s="22"/>
      <c r="F19" s="37"/>
      <c r="G19" s="37"/>
      <c r="H19" s="44"/>
      <c r="I19" s="384"/>
      <c r="J19" s="385"/>
      <c r="K19" s="385"/>
      <c r="L19" s="385"/>
      <c r="M19" s="386"/>
      <c r="N19" s="18" t="s">
        <v>87</v>
      </c>
      <c r="O19" s="38"/>
      <c r="P19" s="39"/>
      <c r="Q19" s="39"/>
      <c r="R19" s="39"/>
      <c r="S19" s="39"/>
      <c r="T19" s="3"/>
      <c r="U19" s="37"/>
      <c r="V19" s="16"/>
      <c r="W19" s="16"/>
      <c r="X19" s="22"/>
      <c r="Y19" s="37"/>
      <c r="Z19" s="16"/>
      <c r="AA19" s="37"/>
    </row>
    <row r="20" spans="1:27" ht="18.75" customHeight="1" x14ac:dyDescent="0.2">
      <c r="A20" s="16"/>
      <c r="B20" s="37"/>
      <c r="C20" s="16"/>
      <c r="D20" s="16"/>
      <c r="E20" s="22"/>
      <c r="F20" s="37"/>
      <c r="G20" s="37"/>
      <c r="H20" s="44"/>
      <c r="I20" s="384"/>
      <c r="J20" s="385"/>
      <c r="K20" s="385"/>
      <c r="L20" s="385"/>
      <c r="M20" s="386"/>
      <c r="N20" s="18" t="s">
        <v>88</v>
      </c>
      <c r="O20" s="38"/>
      <c r="P20" s="39"/>
      <c r="Q20" s="39"/>
      <c r="R20" s="39"/>
      <c r="S20" s="39"/>
      <c r="T20" s="3"/>
      <c r="U20" s="37"/>
      <c r="V20" s="16"/>
      <c r="W20" s="16"/>
      <c r="X20" s="22"/>
      <c r="Y20" s="37"/>
      <c r="Z20" s="16"/>
      <c r="AA20" s="37"/>
    </row>
    <row r="21" spans="1:27" ht="18.75" customHeight="1" x14ac:dyDescent="0.2">
      <c r="A21" s="16"/>
      <c r="B21" s="37"/>
      <c r="C21" s="16"/>
      <c r="D21" s="16"/>
      <c r="E21" s="22"/>
      <c r="F21" s="37"/>
      <c r="G21" s="37"/>
      <c r="H21" s="44"/>
      <c r="I21" s="384"/>
      <c r="J21" s="385"/>
      <c r="K21" s="385"/>
      <c r="L21" s="385"/>
      <c r="M21" s="386"/>
      <c r="N21" s="18" t="s">
        <v>89</v>
      </c>
      <c r="O21" s="38"/>
      <c r="P21" s="39"/>
      <c r="Q21" s="39"/>
      <c r="R21" s="39"/>
      <c r="S21" s="39"/>
      <c r="T21" s="3"/>
      <c r="U21" s="37"/>
      <c r="V21" s="16"/>
      <c r="W21" s="16"/>
      <c r="X21" s="22"/>
      <c r="Y21" s="37"/>
      <c r="Z21" s="16"/>
      <c r="AA21" s="37"/>
    </row>
    <row r="22" spans="1:27" ht="18.75" customHeight="1" x14ac:dyDescent="0.2">
      <c r="A22" s="16" t="s">
        <v>58</v>
      </c>
      <c r="B22" s="37"/>
      <c r="C22" s="16"/>
      <c r="D22" s="16"/>
      <c r="E22" s="22"/>
      <c r="F22" s="37"/>
      <c r="G22" s="37"/>
      <c r="H22" s="44"/>
      <c r="I22" s="384"/>
      <c r="J22" s="385"/>
      <c r="K22" s="385"/>
      <c r="L22" s="385"/>
      <c r="M22" s="386"/>
      <c r="N22" s="18" t="s">
        <v>90</v>
      </c>
      <c r="O22" s="38"/>
      <c r="P22" s="39"/>
      <c r="Q22" s="39"/>
      <c r="R22" s="39"/>
      <c r="S22" s="39"/>
      <c r="T22" s="3"/>
      <c r="U22" s="37" t="s">
        <v>58</v>
      </c>
      <c r="V22" s="16"/>
      <c r="W22" s="16"/>
      <c r="X22" s="22"/>
      <c r="Y22" s="37"/>
      <c r="Z22" s="16"/>
      <c r="AA22" s="37"/>
    </row>
    <row r="23" spans="1:27" ht="18.75" customHeight="1" x14ac:dyDescent="0.2">
      <c r="A23" s="16" t="s">
        <v>58</v>
      </c>
      <c r="B23" s="37"/>
      <c r="C23" s="16"/>
      <c r="D23" s="16"/>
      <c r="E23" s="22"/>
      <c r="F23" s="37"/>
      <c r="G23" s="37"/>
      <c r="H23" s="44"/>
      <c r="I23" s="384"/>
      <c r="J23" s="385"/>
      <c r="K23" s="385"/>
      <c r="L23" s="385"/>
      <c r="M23" s="386"/>
      <c r="N23" s="18" t="s">
        <v>91</v>
      </c>
      <c r="O23" s="38"/>
      <c r="P23" s="39"/>
      <c r="Q23" s="39"/>
      <c r="R23" s="39"/>
      <c r="S23" s="39"/>
      <c r="T23" s="3"/>
      <c r="U23" s="37" t="s">
        <v>58</v>
      </c>
      <c r="V23" s="16"/>
      <c r="W23" s="16"/>
      <c r="X23" s="22"/>
      <c r="Y23" s="37"/>
      <c r="Z23" s="16"/>
      <c r="AA23" s="37"/>
    </row>
    <row r="24" spans="1:27" ht="18.75" customHeight="1" x14ac:dyDescent="0.2">
      <c r="A24" s="16" t="s">
        <v>58</v>
      </c>
      <c r="B24" s="37"/>
      <c r="C24" s="16"/>
      <c r="D24" s="16"/>
      <c r="E24" s="22"/>
      <c r="F24" s="37"/>
      <c r="G24" s="37"/>
      <c r="H24" s="44"/>
      <c r="I24" s="384"/>
      <c r="J24" s="385"/>
      <c r="K24" s="385"/>
      <c r="L24" s="385"/>
      <c r="M24" s="386"/>
      <c r="N24" s="18" t="s">
        <v>92</v>
      </c>
      <c r="O24" s="38"/>
      <c r="P24" s="39"/>
      <c r="Q24" s="39"/>
      <c r="R24" s="39"/>
      <c r="S24" s="39"/>
      <c r="T24" s="3"/>
      <c r="U24" s="37" t="s">
        <v>58</v>
      </c>
      <c r="V24" s="16"/>
      <c r="W24" s="40"/>
      <c r="X24" s="22"/>
      <c r="Y24" s="37"/>
      <c r="Z24" s="40"/>
      <c r="AA24" s="37"/>
    </row>
    <row r="25" spans="1:27" ht="18.75" customHeight="1" x14ac:dyDescent="0.2">
      <c r="A25" s="16" t="s">
        <v>58</v>
      </c>
      <c r="B25" s="37"/>
      <c r="C25" s="16"/>
      <c r="D25" s="16"/>
      <c r="E25" s="22"/>
      <c r="F25" s="37"/>
      <c r="G25" s="37"/>
      <c r="H25" s="44"/>
      <c r="I25" s="384"/>
      <c r="J25" s="385"/>
      <c r="K25" s="385"/>
      <c r="L25" s="385"/>
      <c r="M25" s="386"/>
      <c r="N25" s="18" t="s">
        <v>93</v>
      </c>
      <c r="O25" s="38"/>
      <c r="P25" s="39"/>
      <c r="Q25" s="39"/>
      <c r="R25" s="39"/>
      <c r="S25" s="39"/>
      <c r="T25" s="3"/>
      <c r="U25" s="37" t="s">
        <v>58</v>
      </c>
      <c r="V25" s="16"/>
      <c r="W25" s="16"/>
      <c r="X25" s="22"/>
      <c r="Y25" s="37"/>
      <c r="Z25" s="16"/>
      <c r="AA25" s="37"/>
    </row>
    <row r="26" spans="1:27" ht="18.75" customHeight="1" x14ac:dyDescent="0.2">
      <c r="A26" s="16" t="s">
        <v>58</v>
      </c>
      <c r="B26" s="41"/>
      <c r="C26" s="16"/>
      <c r="D26" s="16"/>
      <c r="E26" s="42"/>
      <c r="F26" s="43"/>
      <c r="G26" s="37"/>
      <c r="H26" s="44"/>
      <c r="I26" s="384"/>
      <c r="J26" s="385"/>
      <c r="K26" s="385"/>
      <c r="L26" s="385"/>
      <c r="M26" s="386"/>
      <c r="N26" s="18" t="s">
        <v>94</v>
      </c>
      <c r="O26" s="38"/>
      <c r="P26" s="39"/>
      <c r="Q26" s="39"/>
      <c r="R26" s="39"/>
      <c r="S26" s="39"/>
      <c r="T26" s="3"/>
      <c r="U26" s="37" t="s">
        <v>58</v>
      </c>
      <c r="V26" s="16"/>
      <c r="W26" s="16"/>
      <c r="X26" s="22"/>
      <c r="Y26" s="37"/>
      <c r="Z26" s="16"/>
      <c r="AA26" s="37"/>
    </row>
    <row r="27" spans="1:27" ht="18.75" customHeight="1" x14ac:dyDescent="0.2">
      <c r="A27" s="16" t="s">
        <v>58</v>
      </c>
      <c r="B27" s="37"/>
      <c r="C27" s="16"/>
      <c r="D27" s="16"/>
      <c r="E27" s="22"/>
      <c r="F27" s="37"/>
      <c r="G27" s="37"/>
      <c r="H27" s="44"/>
      <c r="I27" s="384"/>
      <c r="J27" s="385"/>
      <c r="K27" s="385"/>
      <c r="L27" s="385"/>
      <c r="M27" s="386"/>
      <c r="N27" s="18" t="s">
        <v>95</v>
      </c>
      <c r="O27" s="38"/>
      <c r="P27" s="39"/>
      <c r="Q27" s="39"/>
      <c r="R27" s="39"/>
      <c r="S27" s="39"/>
      <c r="T27" s="3"/>
      <c r="U27" s="37" t="s">
        <v>58</v>
      </c>
      <c r="V27" s="16"/>
      <c r="W27" s="40"/>
      <c r="X27" s="22"/>
      <c r="Y27" s="43"/>
      <c r="Z27" s="16"/>
      <c r="AA27" s="37"/>
    </row>
    <row r="28" spans="1:27" ht="18.75" customHeight="1" x14ac:dyDescent="0.2">
      <c r="A28" s="16" t="s">
        <v>58</v>
      </c>
      <c r="B28" s="37"/>
      <c r="C28" s="16"/>
      <c r="D28" s="16"/>
      <c r="E28" s="22"/>
      <c r="F28" s="37"/>
      <c r="G28" s="37"/>
      <c r="H28" s="44"/>
      <c r="I28" s="384"/>
      <c r="J28" s="385"/>
      <c r="K28" s="385"/>
      <c r="L28" s="385"/>
      <c r="M28" s="386"/>
      <c r="N28" s="18" t="s">
        <v>96</v>
      </c>
      <c r="O28" s="38"/>
      <c r="P28" s="39"/>
      <c r="Q28" s="39"/>
      <c r="R28" s="39"/>
      <c r="S28" s="39"/>
      <c r="T28" s="3"/>
      <c r="U28" s="37" t="s">
        <v>58</v>
      </c>
      <c r="V28" s="16"/>
      <c r="W28" s="16"/>
      <c r="X28" s="22"/>
      <c r="Y28" s="37"/>
      <c r="Z28" s="16"/>
      <c r="AA28" s="37"/>
    </row>
    <row r="29" spans="1:27" ht="18.75" customHeight="1" x14ac:dyDescent="0.2">
      <c r="A29" s="16" t="s">
        <v>58</v>
      </c>
      <c r="B29" s="37"/>
      <c r="C29" s="16"/>
      <c r="D29" s="40"/>
      <c r="E29" s="22"/>
      <c r="F29" s="37"/>
      <c r="G29" s="37"/>
      <c r="H29" s="44"/>
      <c r="I29" s="23"/>
      <c r="J29" s="23"/>
      <c r="K29" s="17"/>
      <c r="L29" s="23"/>
      <c r="M29" s="22"/>
      <c r="N29" s="18" t="s">
        <v>97</v>
      </c>
      <c r="O29" s="38"/>
      <c r="P29" s="39"/>
      <c r="Q29" s="39"/>
      <c r="R29" s="39"/>
      <c r="S29" s="39"/>
      <c r="T29" s="3"/>
      <c r="U29" s="37" t="s">
        <v>58</v>
      </c>
      <c r="V29" s="16"/>
      <c r="W29" s="40"/>
      <c r="X29" s="22"/>
      <c r="Y29" s="37"/>
      <c r="Z29" s="16"/>
      <c r="AA29" s="37"/>
    </row>
    <row r="30" spans="1:27" ht="18.75" customHeight="1" x14ac:dyDescent="0.2">
      <c r="A30" s="16" t="s">
        <v>58</v>
      </c>
      <c r="B30" s="37"/>
      <c r="C30" s="16"/>
      <c r="D30" s="16"/>
      <c r="E30" s="22"/>
      <c r="F30" s="37"/>
      <c r="G30" s="37"/>
      <c r="H30" s="44"/>
      <c r="I30" s="384"/>
      <c r="J30" s="385"/>
      <c r="K30" s="385"/>
      <c r="L30" s="385"/>
      <c r="M30" s="386"/>
      <c r="N30" s="18" t="s">
        <v>98</v>
      </c>
      <c r="O30" s="38"/>
      <c r="P30" s="39"/>
      <c r="Q30" s="39"/>
      <c r="R30" s="39"/>
      <c r="S30" s="39"/>
      <c r="T30" s="3"/>
      <c r="U30" s="37" t="s">
        <v>58</v>
      </c>
      <c r="V30" s="16"/>
      <c r="W30" s="16"/>
      <c r="X30" s="22"/>
      <c r="Y30" s="37"/>
      <c r="Z30" s="45"/>
      <c r="AA30" s="37"/>
    </row>
    <row r="31" spans="1:27" ht="18.75" customHeight="1" x14ac:dyDescent="0.2">
      <c r="A31" s="16" t="s">
        <v>58</v>
      </c>
      <c r="B31" s="37"/>
      <c r="C31" s="46"/>
      <c r="D31" s="16"/>
      <c r="E31" s="22"/>
      <c r="F31" s="37"/>
      <c r="G31" s="37"/>
      <c r="H31" s="44"/>
      <c r="I31" s="384"/>
      <c r="J31" s="385"/>
      <c r="K31" s="385"/>
      <c r="L31" s="385"/>
      <c r="M31" s="386"/>
      <c r="N31" s="18" t="s">
        <v>99</v>
      </c>
      <c r="O31" s="45"/>
      <c r="P31" s="17"/>
      <c r="Q31" s="17"/>
      <c r="R31" s="17"/>
      <c r="S31" s="23"/>
      <c r="T31" s="47"/>
      <c r="U31" s="37" t="s">
        <v>58</v>
      </c>
      <c r="V31" s="16"/>
      <c r="W31" s="16"/>
      <c r="X31" s="22"/>
      <c r="Y31" s="37"/>
      <c r="Z31" s="45"/>
      <c r="AA31" s="37"/>
    </row>
    <row r="32" spans="1:27" ht="17.25" customHeight="1" x14ac:dyDescent="0.2">
      <c r="A32" s="16" t="s">
        <v>58</v>
      </c>
      <c r="B32" s="17"/>
      <c r="C32" s="17"/>
      <c r="D32" s="17"/>
      <c r="E32" s="17"/>
      <c r="F32" s="17"/>
      <c r="G32" s="17"/>
      <c r="H32" s="17"/>
      <c r="I32" s="17"/>
      <c r="J32" s="17"/>
      <c r="K32" s="381" t="s">
        <v>100</v>
      </c>
      <c r="L32" s="381"/>
      <c r="M32" s="381"/>
      <c r="N32" s="381"/>
      <c r="O32" s="381"/>
      <c r="P32" s="381"/>
      <c r="Q32" s="381"/>
      <c r="R32" s="17"/>
      <c r="S32" s="17"/>
      <c r="T32" s="17" t="s">
        <v>58</v>
      </c>
      <c r="U32" s="17" t="s">
        <v>58</v>
      </c>
      <c r="V32" s="17" t="s">
        <v>58</v>
      </c>
      <c r="W32" s="17" t="s">
        <v>58</v>
      </c>
      <c r="X32" s="17" t="s">
        <v>58</v>
      </c>
      <c r="Y32" s="17" t="s">
        <v>58</v>
      </c>
      <c r="Z32" s="17" t="s">
        <v>58</v>
      </c>
      <c r="AA32" s="22" t="s">
        <v>58</v>
      </c>
    </row>
    <row r="33" spans="1:27" ht="17.25" customHeight="1" x14ac:dyDescent="0.2">
      <c r="A33" s="37" t="s">
        <v>101</v>
      </c>
      <c r="B33" s="372" t="s">
        <v>78</v>
      </c>
      <c r="C33" s="381"/>
      <c r="D33" s="381"/>
      <c r="E33" s="373"/>
      <c r="F33" s="372" t="s">
        <v>102</v>
      </c>
      <c r="G33" s="381"/>
      <c r="H33" s="381"/>
      <c r="I33" s="381"/>
      <c r="J33" s="381"/>
      <c r="K33" s="373"/>
      <c r="L33" s="372" t="s">
        <v>103</v>
      </c>
      <c r="M33" s="373"/>
      <c r="N33" s="18"/>
      <c r="O33" s="372" t="s">
        <v>101</v>
      </c>
      <c r="P33" s="373"/>
      <c r="Q33" s="372" t="s">
        <v>78</v>
      </c>
      <c r="R33" s="381"/>
      <c r="S33" s="381"/>
      <c r="T33" s="381"/>
      <c r="U33" s="381"/>
      <c r="V33" s="373"/>
      <c r="W33" s="372" t="s">
        <v>102</v>
      </c>
      <c r="X33" s="381"/>
      <c r="Y33" s="381"/>
      <c r="Z33" s="373"/>
      <c r="AA33" s="29" t="s">
        <v>103</v>
      </c>
    </row>
    <row r="34" spans="1:27" ht="17.25" customHeight="1" x14ac:dyDescent="0.2">
      <c r="A34" s="37" t="s">
        <v>58</v>
      </c>
      <c r="B34" s="16" t="s">
        <v>58</v>
      </c>
      <c r="C34" s="17"/>
      <c r="D34" s="24"/>
      <c r="E34" s="22"/>
      <c r="F34" s="16"/>
      <c r="G34" s="17"/>
      <c r="H34" s="17"/>
      <c r="I34" s="23"/>
      <c r="J34" s="17"/>
      <c r="K34" s="22"/>
      <c r="L34" s="16" t="s">
        <v>58</v>
      </c>
      <c r="M34" s="22"/>
      <c r="N34" s="17"/>
      <c r="O34" s="16"/>
      <c r="P34" s="42"/>
      <c r="Q34" s="16"/>
      <c r="R34" s="24"/>
      <c r="S34" s="17"/>
      <c r="T34" s="17"/>
      <c r="U34" s="17"/>
      <c r="V34" s="22"/>
      <c r="W34" s="23"/>
      <c r="X34" s="17"/>
      <c r="Y34" s="17"/>
      <c r="Z34" s="22"/>
      <c r="AA34" s="22"/>
    </row>
    <row r="35" spans="1:27" ht="17.25" customHeight="1" x14ac:dyDescent="0.2">
      <c r="A35" s="37" t="s">
        <v>58</v>
      </c>
      <c r="B35" s="16" t="s">
        <v>58</v>
      </c>
      <c r="C35" s="17"/>
      <c r="D35" s="17"/>
      <c r="E35" s="22"/>
      <c r="F35" s="16"/>
      <c r="G35" s="17"/>
      <c r="H35" s="17"/>
      <c r="I35" s="17"/>
      <c r="J35" s="17"/>
      <c r="K35" s="22"/>
      <c r="L35" s="16" t="s">
        <v>58</v>
      </c>
      <c r="M35" s="22"/>
      <c r="N35" s="17"/>
      <c r="O35" s="16"/>
      <c r="P35" s="22"/>
      <c r="Q35" s="16"/>
      <c r="R35" s="48"/>
      <c r="S35" s="17"/>
      <c r="T35" s="17"/>
      <c r="U35" s="17"/>
      <c r="V35" s="22"/>
      <c r="W35" s="24"/>
      <c r="X35" s="17"/>
      <c r="Y35" s="24"/>
      <c r="Z35" s="22"/>
      <c r="AA35" s="22"/>
    </row>
    <row r="36" spans="1:27" ht="17.25" customHeight="1" x14ac:dyDescent="0.2">
      <c r="A36" s="37" t="s">
        <v>58</v>
      </c>
      <c r="B36" s="16" t="s">
        <v>58</v>
      </c>
      <c r="C36" s="17"/>
      <c r="D36" s="17"/>
      <c r="E36" s="22"/>
      <c r="F36" s="16"/>
      <c r="G36" s="17"/>
      <c r="H36" s="17"/>
      <c r="I36" s="17"/>
      <c r="J36" s="17"/>
      <c r="K36" s="22"/>
      <c r="L36" s="16" t="s">
        <v>58</v>
      </c>
      <c r="M36" s="22"/>
      <c r="N36" s="17"/>
      <c r="O36" s="16"/>
      <c r="P36" s="22"/>
      <c r="Q36" s="16"/>
      <c r="R36" s="17"/>
      <c r="S36" s="17"/>
      <c r="T36" s="17"/>
      <c r="U36" s="17"/>
      <c r="V36" s="22"/>
      <c r="W36" s="17"/>
      <c r="X36" s="17"/>
      <c r="Y36" s="17"/>
      <c r="Z36" s="22"/>
      <c r="AA36" s="22"/>
    </row>
    <row r="37" spans="1:27" ht="17.25" customHeight="1" x14ac:dyDescent="0.2">
      <c r="A37" s="37" t="s">
        <v>101</v>
      </c>
      <c r="B37" s="372" t="s">
        <v>1</v>
      </c>
      <c r="C37" s="381"/>
      <c r="D37" s="373"/>
      <c r="E37" s="372" t="s">
        <v>104</v>
      </c>
      <c r="F37" s="381"/>
      <c r="G37" s="381"/>
      <c r="H37" s="373"/>
      <c r="I37" s="372" t="s">
        <v>101</v>
      </c>
      <c r="J37" s="373"/>
      <c r="K37" s="372" t="s">
        <v>1</v>
      </c>
      <c r="L37" s="381"/>
      <c r="M37" s="381"/>
      <c r="N37" s="381"/>
      <c r="O37" s="373"/>
      <c r="P37" s="372" t="s">
        <v>104</v>
      </c>
      <c r="Q37" s="381"/>
      <c r="R37" s="381"/>
      <c r="S37" s="373"/>
      <c r="T37" s="382" t="s">
        <v>101</v>
      </c>
      <c r="U37" s="383"/>
      <c r="V37" s="372" t="s">
        <v>1</v>
      </c>
      <c r="W37" s="381"/>
      <c r="X37" s="381"/>
      <c r="Y37" s="373"/>
      <c r="Z37" s="382" t="s">
        <v>104</v>
      </c>
      <c r="AA37" s="383"/>
    </row>
    <row r="38" spans="1:27" ht="17.25" customHeight="1" x14ac:dyDescent="0.2">
      <c r="A38" s="37" t="s">
        <v>58</v>
      </c>
      <c r="B38" s="16"/>
      <c r="C38" s="17"/>
      <c r="D38" s="22"/>
      <c r="E38" s="16"/>
      <c r="F38" s="17"/>
      <c r="G38" s="17"/>
      <c r="H38" s="22"/>
      <c r="I38" s="16"/>
      <c r="J38" s="22"/>
      <c r="K38" s="16" t="s">
        <v>58</v>
      </c>
      <c r="L38" s="17" t="s">
        <v>58</v>
      </c>
      <c r="M38" s="17" t="s">
        <v>58</v>
      </c>
      <c r="N38" s="17"/>
      <c r="O38" s="22" t="s">
        <v>58</v>
      </c>
      <c r="P38" s="17" t="s">
        <v>58</v>
      </c>
      <c r="Q38" s="17" t="s">
        <v>58</v>
      </c>
      <c r="R38" s="17" t="s">
        <v>58</v>
      </c>
      <c r="S38" s="22" t="s">
        <v>58</v>
      </c>
      <c r="T38" s="17" t="s">
        <v>58</v>
      </c>
      <c r="U38" s="22" t="s">
        <v>58</v>
      </c>
      <c r="V38" s="16" t="s">
        <v>58</v>
      </c>
      <c r="W38" s="17" t="s">
        <v>58</v>
      </c>
      <c r="X38" s="17" t="s">
        <v>58</v>
      </c>
      <c r="Y38" s="22" t="s">
        <v>58</v>
      </c>
      <c r="Z38" s="17" t="s">
        <v>58</v>
      </c>
      <c r="AA38" s="22" t="s">
        <v>58</v>
      </c>
    </row>
    <row r="39" spans="1:27" ht="17.25" customHeight="1" x14ac:dyDescent="0.2">
      <c r="A39" s="37" t="s">
        <v>58</v>
      </c>
      <c r="B39" s="16"/>
      <c r="C39" s="17"/>
      <c r="D39" s="22"/>
      <c r="E39" s="16"/>
      <c r="F39" s="17"/>
      <c r="G39" s="17"/>
      <c r="H39" s="22"/>
      <c r="I39" s="16"/>
      <c r="J39" s="22"/>
      <c r="K39" s="16" t="s">
        <v>58</v>
      </c>
      <c r="L39" s="17" t="s">
        <v>58</v>
      </c>
      <c r="M39" s="17" t="s">
        <v>58</v>
      </c>
      <c r="N39" s="17"/>
      <c r="O39" s="22" t="s">
        <v>58</v>
      </c>
      <c r="P39" s="17" t="s">
        <v>58</v>
      </c>
      <c r="Q39" s="17" t="s">
        <v>58</v>
      </c>
      <c r="R39" s="17" t="s">
        <v>58</v>
      </c>
      <c r="S39" s="22" t="s">
        <v>58</v>
      </c>
      <c r="T39" s="17" t="s">
        <v>58</v>
      </c>
      <c r="U39" s="22" t="s">
        <v>58</v>
      </c>
      <c r="V39" s="16" t="s">
        <v>58</v>
      </c>
      <c r="W39" s="17" t="s">
        <v>58</v>
      </c>
      <c r="X39" s="17" t="s">
        <v>58</v>
      </c>
      <c r="Y39" s="22" t="s">
        <v>58</v>
      </c>
      <c r="Z39" s="17" t="s">
        <v>58</v>
      </c>
      <c r="AA39" s="22" t="s">
        <v>58</v>
      </c>
    </row>
    <row r="40" spans="1:27" ht="17.25" customHeight="1" x14ac:dyDescent="0.2">
      <c r="A40" s="37" t="s">
        <v>58</v>
      </c>
      <c r="B40" s="16"/>
      <c r="C40" s="17"/>
      <c r="D40" s="22"/>
      <c r="E40" s="16"/>
      <c r="F40" s="17"/>
      <c r="G40" s="17"/>
      <c r="H40" s="22"/>
      <c r="I40" s="16"/>
      <c r="J40" s="22"/>
      <c r="K40" s="16" t="s">
        <v>58</v>
      </c>
      <c r="L40" s="17" t="s">
        <v>58</v>
      </c>
      <c r="M40" s="17" t="s">
        <v>58</v>
      </c>
      <c r="N40" s="17"/>
      <c r="O40" s="22" t="s">
        <v>58</v>
      </c>
      <c r="P40" s="17" t="s">
        <v>58</v>
      </c>
      <c r="Q40" s="17" t="s">
        <v>58</v>
      </c>
      <c r="R40" s="17" t="s">
        <v>58</v>
      </c>
      <c r="S40" s="22" t="s">
        <v>58</v>
      </c>
      <c r="T40" s="17" t="s">
        <v>58</v>
      </c>
      <c r="U40" s="22" t="s">
        <v>58</v>
      </c>
      <c r="V40" s="16" t="s">
        <v>58</v>
      </c>
      <c r="W40" s="17" t="s">
        <v>58</v>
      </c>
      <c r="X40" s="17" t="s">
        <v>58</v>
      </c>
      <c r="Y40" s="22" t="s">
        <v>58</v>
      </c>
      <c r="Z40" s="17" t="s">
        <v>58</v>
      </c>
      <c r="AA40" s="22" t="s">
        <v>58</v>
      </c>
    </row>
    <row r="41" spans="1:27" ht="17.25" customHeight="1" x14ac:dyDescent="0.2">
      <c r="A41" s="378" t="s">
        <v>105</v>
      </c>
      <c r="B41" s="379"/>
      <c r="C41" s="379"/>
      <c r="D41" s="380"/>
      <c r="E41" s="378" t="s">
        <v>106</v>
      </c>
      <c r="F41" s="380"/>
      <c r="G41" s="378" t="s">
        <v>56</v>
      </c>
      <c r="H41" s="379"/>
      <c r="I41" s="378" t="s">
        <v>107</v>
      </c>
      <c r="J41" s="379"/>
      <c r="K41" s="378" t="s">
        <v>108</v>
      </c>
      <c r="L41" s="379"/>
      <c r="M41" s="378" t="s">
        <v>109</v>
      </c>
      <c r="N41" s="379"/>
      <c r="O41" s="378" t="s">
        <v>110</v>
      </c>
      <c r="P41" s="379"/>
      <c r="Q41" s="378" t="s">
        <v>111</v>
      </c>
      <c r="R41" s="379"/>
      <c r="S41" s="378" t="s">
        <v>112</v>
      </c>
      <c r="T41" s="379"/>
      <c r="U41" s="378" t="s">
        <v>113</v>
      </c>
      <c r="V41" s="379"/>
      <c r="W41" s="378" t="s">
        <v>114</v>
      </c>
      <c r="X41" s="379"/>
      <c r="Y41" s="3" t="s">
        <v>115</v>
      </c>
      <c r="Z41" s="10" t="s">
        <v>116</v>
      </c>
      <c r="AA41" s="3" t="s">
        <v>117</v>
      </c>
    </row>
    <row r="42" spans="1:27" ht="17.25" customHeight="1" x14ac:dyDescent="0.2">
      <c r="A42" s="45"/>
      <c r="B42" s="17"/>
      <c r="C42" s="17"/>
      <c r="D42" s="17"/>
      <c r="E42" s="372"/>
      <c r="F42" s="373"/>
      <c r="G42" s="40"/>
      <c r="H42" s="17"/>
      <c r="I42" s="40"/>
      <c r="J42" s="22"/>
      <c r="K42" s="17"/>
      <c r="L42" s="17"/>
      <c r="M42" s="40"/>
      <c r="N42" s="22"/>
      <c r="O42" s="24"/>
      <c r="P42" s="17"/>
      <c r="Q42" s="16"/>
      <c r="R42" s="22"/>
      <c r="S42" s="17"/>
      <c r="T42" s="17"/>
      <c r="U42" s="16"/>
      <c r="V42" s="22"/>
      <c r="W42" s="17"/>
      <c r="X42" s="22"/>
      <c r="Y42" s="22"/>
      <c r="Z42" s="16"/>
      <c r="AA42" s="37"/>
    </row>
    <row r="43" spans="1:27" ht="17.25" customHeight="1" x14ac:dyDescent="0.2">
      <c r="A43" s="16"/>
      <c r="B43" s="17"/>
      <c r="C43" s="17"/>
      <c r="D43" s="24"/>
      <c r="E43" s="372"/>
      <c r="F43" s="373"/>
      <c r="G43" s="40"/>
      <c r="H43" s="17"/>
      <c r="I43" s="40"/>
      <c r="J43" s="22"/>
      <c r="K43" s="24"/>
      <c r="L43" s="17"/>
      <c r="M43" s="40"/>
      <c r="N43" s="22"/>
      <c r="O43" s="17"/>
      <c r="P43" s="17"/>
      <c r="Q43" s="16" t="s">
        <v>58</v>
      </c>
      <c r="R43" s="22" t="s">
        <v>58</v>
      </c>
      <c r="S43" s="17" t="s">
        <v>58</v>
      </c>
      <c r="T43" s="17" t="s">
        <v>58</v>
      </c>
      <c r="U43" s="16" t="s">
        <v>58</v>
      </c>
      <c r="V43" s="22" t="s">
        <v>58</v>
      </c>
      <c r="W43" s="17" t="s">
        <v>58</v>
      </c>
      <c r="X43" s="22" t="s">
        <v>58</v>
      </c>
      <c r="Y43" s="22" t="s">
        <v>58</v>
      </c>
      <c r="Z43" s="16" t="s">
        <v>58</v>
      </c>
      <c r="AA43" s="37" t="s">
        <v>58</v>
      </c>
    </row>
    <row r="44" spans="1:27" ht="39.75" customHeight="1" x14ac:dyDescent="0.2">
      <c r="A44" s="374" t="s">
        <v>118</v>
      </c>
      <c r="B44" s="375"/>
      <c r="C44" s="49" t="s">
        <v>119</v>
      </c>
      <c r="D44" s="23" t="s">
        <v>58</v>
      </c>
      <c r="E44" s="23" t="s">
        <v>58</v>
      </c>
      <c r="F44" s="23" t="s">
        <v>58</v>
      </c>
      <c r="G44" s="23" t="s">
        <v>58</v>
      </c>
      <c r="H44" s="23" t="s">
        <v>58</v>
      </c>
      <c r="I44" s="376" t="s">
        <v>120</v>
      </c>
      <c r="J44" s="376"/>
      <c r="K44" s="23" t="s">
        <v>58</v>
      </c>
      <c r="L44" s="23" t="s">
        <v>58</v>
      </c>
      <c r="M44" s="23" t="s">
        <v>58</v>
      </c>
      <c r="N44" s="23"/>
      <c r="O44" s="21"/>
      <c r="P44" s="50" t="s">
        <v>120</v>
      </c>
      <c r="Q44" s="51"/>
      <c r="R44" s="51"/>
      <c r="S44" s="51"/>
      <c r="T44" s="51"/>
      <c r="U44" s="23" t="s">
        <v>58</v>
      </c>
      <c r="V44" s="23"/>
      <c r="W44" s="376" t="s">
        <v>121</v>
      </c>
      <c r="X44" s="376"/>
      <c r="Y44" s="23" t="s">
        <v>58</v>
      </c>
      <c r="Z44" s="23" t="s">
        <v>58</v>
      </c>
      <c r="AA44" s="42" t="s">
        <v>58</v>
      </c>
    </row>
    <row r="45" spans="1:27" x14ac:dyDescent="0.2">
      <c r="A45" s="377" t="s">
        <v>122</v>
      </c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19" t="s">
        <v>58</v>
      </c>
      <c r="W45" s="19" t="s">
        <v>58</v>
      </c>
      <c r="X45" s="19" t="s">
        <v>58</v>
      </c>
      <c r="Y45" s="19" t="s">
        <v>58</v>
      </c>
      <c r="Z45" s="19" t="s">
        <v>58</v>
      </c>
      <c r="AA45" s="19" t="s">
        <v>58</v>
      </c>
    </row>
  </sheetData>
  <mergeCells count="82">
    <mergeCell ref="A1:C1"/>
    <mergeCell ref="A2:B2"/>
    <mergeCell ref="C2:O2"/>
    <mergeCell ref="W2:X2"/>
    <mergeCell ref="A3:B3"/>
    <mergeCell ref="C3:O3"/>
    <mergeCell ref="P3:R3"/>
    <mergeCell ref="S3:AA3"/>
    <mergeCell ref="A4:B4"/>
    <mergeCell ref="C4:O4"/>
    <mergeCell ref="P4:T4"/>
    <mergeCell ref="A5:B5"/>
    <mergeCell ref="C5:AA5"/>
    <mergeCell ref="V7:AA9"/>
    <mergeCell ref="M8:O8"/>
    <mergeCell ref="M9:O9"/>
    <mergeCell ref="A10:B10"/>
    <mergeCell ref="G10:L10"/>
    <mergeCell ref="M10:O10"/>
    <mergeCell ref="P10:U10"/>
    <mergeCell ref="V10:X10"/>
    <mergeCell ref="G6:I9"/>
    <mergeCell ref="M6:O6"/>
    <mergeCell ref="S6:U9"/>
    <mergeCell ref="A7:F9"/>
    <mergeCell ref="M7:O7"/>
    <mergeCell ref="I18:M18"/>
    <mergeCell ref="D11:E11"/>
    <mergeCell ref="I11:M11"/>
    <mergeCell ref="O11:S11"/>
    <mergeCell ref="W11:X11"/>
    <mergeCell ref="I12:M12"/>
    <mergeCell ref="O12:S12"/>
    <mergeCell ref="I13:M13"/>
    <mergeCell ref="I14:M14"/>
    <mergeCell ref="I15:M15"/>
    <mergeCell ref="I16:M16"/>
    <mergeCell ref="I17:M17"/>
    <mergeCell ref="I31:M31"/>
    <mergeCell ref="I19:M19"/>
    <mergeCell ref="I20:M20"/>
    <mergeCell ref="I21:M21"/>
    <mergeCell ref="I22:M22"/>
    <mergeCell ref="I23:M23"/>
    <mergeCell ref="I24:M24"/>
    <mergeCell ref="I25:M25"/>
    <mergeCell ref="I26:M26"/>
    <mergeCell ref="I27:M27"/>
    <mergeCell ref="I28:M28"/>
    <mergeCell ref="I30:M30"/>
    <mergeCell ref="K32:Q32"/>
    <mergeCell ref="B33:E33"/>
    <mergeCell ref="F33:K33"/>
    <mergeCell ref="L33:M33"/>
    <mergeCell ref="O33:P33"/>
    <mergeCell ref="Q33:V33"/>
    <mergeCell ref="K41:L41"/>
    <mergeCell ref="M41:N41"/>
    <mergeCell ref="W33:Z33"/>
    <mergeCell ref="B37:D37"/>
    <mergeCell ref="E37:H37"/>
    <mergeCell ref="I37:J37"/>
    <mergeCell ref="K37:O37"/>
    <mergeCell ref="P37:S37"/>
    <mergeCell ref="T37:U37"/>
    <mergeCell ref="V37:Y37"/>
    <mergeCell ref="Z37:AA37"/>
    <mergeCell ref="O41:P41"/>
    <mergeCell ref="Q41:R41"/>
    <mergeCell ref="S41:T41"/>
    <mergeCell ref="U41:V41"/>
    <mergeCell ref="W41:X41"/>
    <mergeCell ref="E42:F42"/>
    <mergeCell ref="A41:D41"/>
    <mergeCell ref="E41:F41"/>
    <mergeCell ref="G41:H41"/>
    <mergeCell ref="I41:J41"/>
    <mergeCell ref="E43:F43"/>
    <mergeCell ref="A44:B44"/>
    <mergeCell ref="I44:J44"/>
    <mergeCell ref="W44:X44"/>
    <mergeCell ref="A45:U45"/>
  </mergeCells>
  <phoneticPr fontId="8"/>
  <printOptions horizontalCentered="1"/>
  <pageMargins left="0.35433070866141736" right="0.27559055118110237" top="0.31496062992125984" bottom="0.35433070866141736" header="0.23622047244094491" footer="0.27559055118110237"/>
  <pageSetup paperSize="9" scale="98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参加チーム</vt:lpstr>
      <vt:lpstr>予選リーグ(1日目)</vt:lpstr>
      <vt:lpstr>決勝リーグ・順位決定戦</vt:lpstr>
      <vt:lpstr>１日目日程表 </vt:lpstr>
      <vt:lpstr>２日目日程表</vt:lpstr>
      <vt:lpstr>記録用紙 (予備)</vt:lpstr>
      <vt:lpstr>'１日目日程表 '!Print_Area</vt:lpstr>
      <vt:lpstr>'２日目日程表'!Print_Area</vt:lpstr>
      <vt:lpstr>参加チーム!Print_Area</vt:lpstr>
      <vt:lpstr>'予選リーグ(1日目)'!Print_Area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OA-PC-13264u</dc:creator>
  <cp:lastModifiedBy>大城 仙一郎</cp:lastModifiedBy>
  <cp:lastPrinted>2023-11-21T15:10:08Z</cp:lastPrinted>
  <dcterms:created xsi:type="dcterms:W3CDTF">2016-10-08T07:22:43Z</dcterms:created>
  <dcterms:modified xsi:type="dcterms:W3CDTF">2024-03-23T06:38:01Z</dcterms:modified>
</cp:coreProperties>
</file>